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erandaAdama\AppData\Local\Microsoft\Windows\Temporary Internet Files\Content.Outlook\QYEZ0CLG\"/>
    </mc:Choice>
  </mc:AlternateContent>
  <bookViews>
    <workbookView xWindow="0" yWindow="0" windowWidth="28800" windowHeight="11835"/>
  </bookViews>
  <sheets>
    <sheet name="Latgalei izmaiņas P.B." sheetId="1" r:id="rId1"/>
  </sheets>
  <definedNames>
    <definedName name="_xlnm.Print_Titles" localSheetId="0">'Latgalei izmaiņas P.B.'!$9:$9</definedName>
  </definedNames>
  <calcPr calcId="152511"/>
  <fileRecoveryPr autoRecover="0"/>
</workbook>
</file>

<file path=xl/calcChain.xml><?xml version="1.0" encoding="utf-8"?>
<calcChain xmlns="http://schemas.openxmlformats.org/spreadsheetml/2006/main">
  <c r="J135" i="1" l="1"/>
  <c r="J142" i="1"/>
  <c r="J35" i="1"/>
  <c r="J42" i="1"/>
  <c r="J122" i="1" l="1"/>
  <c r="J115" i="1"/>
  <c r="L49" i="1" l="1"/>
  <c r="L29" i="1" s="1"/>
  <c r="J39" i="1"/>
  <c r="J38" i="1" s="1"/>
  <c r="K39" i="1"/>
  <c r="K38" i="1" s="1"/>
  <c r="I39" i="1"/>
  <c r="I38" i="1" s="1"/>
  <c r="J59" i="1"/>
  <c r="K59" i="1"/>
  <c r="I59" i="1"/>
  <c r="I58" i="1" s="1"/>
  <c r="J79" i="1"/>
  <c r="J78" i="1" s="1"/>
  <c r="K79" i="1"/>
  <c r="I79" i="1"/>
  <c r="J119" i="1"/>
  <c r="J118" i="1" s="1"/>
  <c r="K119" i="1"/>
  <c r="K118" i="1" s="1"/>
  <c r="I119" i="1"/>
  <c r="J132" i="1"/>
  <c r="K132" i="1"/>
  <c r="I132" i="1"/>
  <c r="J11" i="1"/>
  <c r="K11" i="1"/>
  <c r="J13" i="1"/>
  <c r="K13" i="1"/>
  <c r="J15" i="1"/>
  <c r="K15" i="1"/>
  <c r="J20" i="1"/>
  <c r="K20" i="1"/>
  <c r="J21" i="1"/>
  <c r="K21" i="1"/>
  <c r="J22" i="1"/>
  <c r="K22" i="1"/>
  <c r="J24" i="1"/>
  <c r="K24" i="1"/>
  <c r="J25" i="1"/>
  <c r="K25" i="1"/>
  <c r="J27" i="1"/>
  <c r="J26" i="1" s="1"/>
  <c r="K27" i="1"/>
  <c r="K26" i="1" s="1"/>
  <c r="J29" i="1"/>
  <c r="K29" i="1"/>
  <c r="J32" i="1"/>
  <c r="K32" i="1"/>
  <c r="J34" i="1"/>
  <c r="K34" i="1"/>
  <c r="J43" i="1"/>
  <c r="K43" i="1"/>
  <c r="J46" i="1"/>
  <c r="K46" i="1"/>
  <c r="J52" i="1"/>
  <c r="K52" i="1"/>
  <c r="J54" i="1"/>
  <c r="K54" i="1"/>
  <c r="J58" i="1"/>
  <c r="K58" i="1"/>
  <c r="J63" i="1"/>
  <c r="K63" i="1"/>
  <c r="J66" i="1"/>
  <c r="K66" i="1"/>
  <c r="J72" i="1"/>
  <c r="K72" i="1"/>
  <c r="J74" i="1"/>
  <c r="K74" i="1"/>
  <c r="K78" i="1"/>
  <c r="J83" i="1"/>
  <c r="K83" i="1"/>
  <c r="J86" i="1"/>
  <c r="K86" i="1"/>
  <c r="J92" i="1"/>
  <c r="K92" i="1"/>
  <c r="J94" i="1"/>
  <c r="K94" i="1"/>
  <c r="J99" i="1"/>
  <c r="K99" i="1"/>
  <c r="K98" i="1" s="1"/>
  <c r="J103" i="1"/>
  <c r="K103" i="1"/>
  <c r="J106" i="1"/>
  <c r="K106" i="1"/>
  <c r="J112" i="1"/>
  <c r="K112" i="1"/>
  <c r="J114" i="1"/>
  <c r="K114" i="1"/>
  <c r="J123" i="1"/>
  <c r="K123" i="1"/>
  <c r="J126" i="1"/>
  <c r="K126" i="1"/>
  <c r="J134" i="1"/>
  <c r="K134" i="1"/>
  <c r="J139" i="1"/>
  <c r="J138" i="1" s="1"/>
  <c r="K139" i="1"/>
  <c r="K138" i="1" s="1"/>
  <c r="J143" i="1"/>
  <c r="K143" i="1"/>
  <c r="J146" i="1"/>
  <c r="K146" i="1"/>
  <c r="I146" i="1"/>
  <c r="I143" i="1"/>
  <c r="I139" i="1"/>
  <c r="I138" i="1" s="1"/>
  <c r="I134" i="1"/>
  <c r="I126" i="1"/>
  <c r="I123" i="1"/>
  <c r="I118" i="1"/>
  <c r="I114" i="1"/>
  <c r="I112" i="1"/>
  <c r="I106" i="1"/>
  <c r="I103" i="1"/>
  <c r="I99" i="1"/>
  <c r="I98" i="1" s="1"/>
  <c r="I94" i="1"/>
  <c r="I92" i="1"/>
  <c r="I86" i="1"/>
  <c r="I83" i="1"/>
  <c r="I78" i="1"/>
  <c r="I77" i="1" s="1"/>
  <c r="I74" i="1"/>
  <c r="I72" i="1"/>
  <c r="I66" i="1"/>
  <c r="I63" i="1"/>
  <c r="I54" i="1"/>
  <c r="I52" i="1"/>
  <c r="I46" i="1"/>
  <c r="I43" i="1"/>
  <c r="I34" i="1"/>
  <c r="I32" i="1"/>
  <c r="I29" i="1"/>
  <c r="I27" i="1"/>
  <c r="I26" i="1" s="1"/>
  <c r="I25" i="1"/>
  <c r="I24" i="1"/>
  <c r="I22" i="1"/>
  <c r="I21" i="1"/>
  <c r="I20" i="1"/>
  <c r="I15" i="1"/>
  <c r="I13" i="1"/>
  <c r="I11" i="1"/>
  <c r="I137" i="1" l="1"/>
  <c r="I136" i="1" s="1"/>
  <c r="K23" i="1"/>
  <c r="K137" i="1"/>
  <c r="K136" i="1" s="1"/>
  <c r="I76" i="1"/>
  <c r="J23" i="1"/>
  <c r="I37" i="1"/>
  <c r="I36" i="1" s="1"/>
  <c r="I23" i="1"/>
  <c r="I97" i="1"/>
  <c r="I96" i="1" s="1"/>
  <c r="I130" i="1"/>
  <c r="J137" i="1"/>
  <c r="J136" i="1" s="1"/>
  <c r="J70" i="1"/>
  <c r="J57" i="1"/>
  <c r="J56" i="1" s="1"/>
  <c r="I30" i="1"/>
  <c r="I90" i="1"/>
  <c r="J117" i="1"/>
  <c r="J116" i="1" s="1"/>
  <c r="I57" i="1"/>
  <c r="I56" i="1" s="1"/>
  <c r="K37" i="1"/>
  <c r="K36" i="1" s="1"/>
  <c r="J19" i="1"/>
  <c r="J18" i="1" s="1"/>
  <c r="J98" i="1"/>
  <c r="J97" i="1" s="1"/>
  <c r="J96" i="1" s="1"/>
  <c r="J77" i="1"/>
  <c r="J76" i="1" s="1"/>
  <c r="J37" i="1"/>
  <c r="J36" i="1" s="1"/>
  <c r="I12" i="1"/>
  <c r="I117" i="1"/>
  <c r="I116" i="1" s="1"/>
  <c r="K90" i="1"/>
  <c r="K77" i="1"/>
  <c r="K76" i="1" s="1"/>
  <c r="K50" i="1"/>
  <c r="K97" i="1"/>
  <c r="K96" i="1" s="1"/>
  <c r="J90" i="1"/>
  <c r="K57" i="1"/>
  <c r="K56" i="1" s="1"/>
  <c r="J130" i="1"/>
  <c r="J12" i="1"/>
  <c r="K12" i="1"/>
  <c r="K117" i="1"/>
  <c r="K116" i="1" s="1"/>
  <c r="I14" i="1"/>
  <c r="I10" i="1" s="1"/>
  <c r="I110" i="1"/>
  <c r="K110" i="1"/>
  <c r="J110" i="1"/>
  <c r="J14" i="1"/>
  <c r="J10" i="1" s="1"/>
  <c r="K14" i="1"/>
  <c r="K10" i="1" s="1"/>
  <c r="I70" i="1"/>
  <c r="K70" i="1"/>
  <c r="J50" i="1"/>
  <c r="J88" i="1"/>
  <c r="K19" i="1"/>
  <c r="K18" i="1" s="1"/>
  <c r="K17" i="1" s="1"/>
  <c r="K16" i="1" s="1"/>
  <c r="K30" i="1"/>
  <c r="J30" i="1"/>
  <c r="J48" i="1" s="1"/>
  <c r="I88" i="1"/>
  <c r="I108" i="1"/>
  <c r="I19" i="1"/>
  <c r="I18" i="1" s="1"/>
  <c r="I50" i="1"/>
  <c r="H147" i="1"/>
  <c r="L147" i="1" s="1"/>
  <c r="G146" i="1"/>
  <c r="F146" i="1"/>
  <c r="E146" i="1"/>
  <c r="D146" i="1"/>
  <c r="H145" i="1"/>
  <c r="L145" i="1" s="1"/>
  <c r="H144" i="1"/>
  <c r="L144" i="1" s="1"/>
  <c r="G143" i="1"/>
  <c r="F143" i="1"/>
  <c r="E143" i="1"/>
  <c r="D143" i="1"/>
  <c r="H142" i="1"/>
  <c r="L142" i="1" s="1"/>
  <c r="H141" i="1"/>
  <c r="L141" i="1" s="1"/>
  <c r="H140" i="1"/>
  <c r="L140" i="1" s="1"/>
  <c r="G139" i="1"/>
  <c r="G138" i="1" s="1"/>
  <c r="F139" i="1"/>
  <c r="E138" i="1"/>
  <c r="E137" i="1" s="1"/>
  <c r="D138" i="1"/>
  <c r="H135" i="1"/>
  <c r="G134" i="1"/>
  <c r="G130" i="1" s="1"/>
  <c r="F134" i="1"/>
  <c r="F130" i="1" s="1"/>
  <c r="E134" i="1"/>
  <c r="D134" i="1"/>
  <c r="D130" i="1" s="1"/>
  <c r="H133" i="1"/>
  <c r="H132" i="1"/>
  <c r="H131" i="1"/>
  <c r="L131" i="1" s="1"/>
  <c r="E130" i="1"/>
  <c r="H127" i="1"/>
  <c r="H126" i="1" s="1"/>
  <c r="G126" i="1"/>
  <c r="F126" i="1"/>
  <c r="E126" i="1"/>
  <c r="D126" i="1"/>
  <c r="H125" i="1"/>
  <c r="L125" i="1" s="1"/>
  <c r="H124" i="1"/>
  <c r="L124" i="1" s="1"/>
  <c r="G123" i="1"/>
  <c r="F123" i="1"/>
  <c r="E123" i="1"/>
  <c r="D123" i="1"/>
  <c r="H122" i="1"/>
  <c r="L122" i="1" s="1"/>
  <c r="H121" i="1"/>
  <c r="L121" i="1" s="1"/>
  <c r="H120" i="1"/>
  <c r="L120" i="1" s="1"/>
  <c r="H119" i="1"/>
  <c r="H118" i="1" s="1"/>
  <c r="G118" i="1"/>
  <c r="F118" i="1"/>
  <c r="F117" i="1" s="1"/>
  <c r="F116" i="1" s="1"/>
  <c r="E118" i="1"/>
  <c r="D118" i="1"/>
  <c r="D117" i="1" s="1"/>
  <c r="D116" i="1" s="1"/>
  <c r="H115" i="1"/>
  <c r="G114" i="1"/>
  <c r="G110" i="1" s="1"/>
  <c r="F114" i="1"/>
  <c r="E114" i="1"/>
  <c r="D114" i="1"/>
  <c r="H113" i="1"/>
  <c r="L113" i="1" s="1"/>
  <c r="G112" i="1"/>
  <c r="F112" i="1"/>
  <c r="E112" i="1"/>
  <c r="D112" i="1"/>
  <c r="D110" i="1" s="1"/>
  <c r="D128" i="1" s="1"/>
  <c r="H111" i="1"/>
  <c r="L111" i="1" s="1"/>
  <c r="H107" i="1"/>
  <c r="L107" i="1" s="1"/>
  <c r="G106" i="1"/>
  <c r="F106" i="1"/>
  <c r="E106" i="1"/>
  <c r="D106" i="1"/>
  <c r="H105" i="1"/>
  <c r="L105" i="1" s="1"/>
  <c r="H104" i="1"/>
  <c r="L104" i="1" s="1"/>
  <c r="G103" i="1"/>
  <c r="F103" i="1"/>
  <c r="E103" i="1"/>
  <c r="D103" i="1"/>
  <c r="H102" i="1"/>
  <c r="L102" i="1" s="1"/>
  <c r="H101" i="1"/>
  <c r="L101" i="1" s="1"/>
  <c r="H100" i="1"/>
  <c r="L100" i="1" s="1"/>
  <c r="G99" i="1"/>
  <c r="G98" i="1" s="1"/>
  <c r="F99" i="1"/>
  <c r="F19" i="1" s="1"/>
  <c r="E98" i="1"/>
  <c r="D98" i="1"/>
  <c r="D97" i="1" s="1"/>
  <c r="H95" i="1"/>
  <c r="L95" i="1" s="1"/>
  <c r="G94" i="1"/>
  <c r="F94" i="1"/>
  <c r="E94" i="1"/>
  <c r="D94" i="1"/>
  <c r="H93" i="1"/>
  <c r="L93" i="1" s="1"/>
  <c r="G92" i="1"/>
  <c r="F92" i="1"/>
  <c r="E92" i="1"/>
  <c r="D92" i="1"/>
  <c r="D90" i="1" s="1"/>
  <c r="H91" i="1"/>
  <c r="L91" i="1" s="1"/>
  <c r="E90" i="1"/>
  <c r="H87" i="1"/>
  <c r="G86" i="1"/>
  <c r="F86" i="1"/>
  <c r="E86" i="1"/>
  <c r="D86" i="1"/>
  <c r="H85" i="1"/>
  <c r="L85" i="1" s="1"/>
  <c r="H84" i="1"/>
  <c r="L84" i="1" s="1"/>
  <c r="G83" i="1"/>
  <c r="F83" i="1"/>
  <c r="E83" i="1"/>
  <c r="D83" i="1"/>
  <c r="H82" i="1"/>
  <c r="L82" i="1" s="1"/>
  <c r="H81" i="1"/>
  <c r="L81" i="1" s="1"/>
  <c r="H80" i="1"/>
  <c r="L80" i="1" s="1"/>
  <c r="H79" i="1"/>
  <c r="G78" i="1"/>
  <c r="F78" i="1"/>
  <c r="F77" i="1" s="1"/>
  <c r="E78" i="1"/>
  <c r="E77" i="1" s="1"/>
  <c r="D78" i="1"/>
  <c r="H75" i="1"/>
  <c r="G74" i="1"/>
  <c r="F74" i="1"/>
  <c r="E74" i="1"/>
  <c r="D74" i="1"/>
  <c r="H73" i="1"/>
  <c r="L73" i="1" s="1"/>
  <c r="G72" i="1"/>
  <c r="F72" i="1"/>
  <c r="E72" i="1"/>
  <c r="D72" i="1"/>
  <c r="H71" i="1"/>
  <c r="L71" i="1" s="1"/>
  <c r="H67" i="1"/>
  <c r="L67" i="1" s="1"/>
  <c r="G66" i="1"/>
  <c r="F66" i="1"/>
  <c r="E66" i="1"/>
  <c r="D66" i="1"/>
  <c r="H65" i="1"/>
  <c r="L65" i="1" s="1"/>
  <c r="H64" i="1"/>
  <c r="L64" i="1" s="1"/>
  <c r="G63" i="1"/>
  <c r="F63" i="1"/>
  <c r="E63" i="1"/>
  <c r="D63" i="1"/>
  <c r="H62" i="1"/>
  <c r="L62" i="1" s="1"/>
  <c r="H61" i="1"/>
  <c r="L61" i="1" s="1"/>
  <c r="H60" i="1"/>
  <c r="L60" i="1" s="1"/>
  <c r="H59" i="1"/>
  <c r="L59" i="1" s="1"/>
  <c r="G58" i="1"/>
  <c r="G57" i="1" s="1"/>
  <c r="F58" i="1"/>
  <c r="F57" i="1" s="1"/>
  <c r="E58" i="1"/>
  <c r="E57" i="1" s="1"/>
  <c r="E56" i="1" s="1"/>
  <c r="D58" i="1"/>
  <c r="D57" i="1" s="1"/>
  <c r="D56" i="1" s="1"/>
  <c r="H55" i="1"/>
  <c r="L55" i="1" s="1"/>
  <c r="G54" i="1"/>
  <c r="F54" i="1"/>
  <c r="E54" i="1"/>
  <c r="D54" i="1"/>
  <c r="H53" i="1"/>
  <c r="L53" i="1" s="1"/>
  <c r="G52" i="1"/>
  <c r="F52" i="1"/>
  <c r="E52" i="1"/>
  <c r="D52" i="1"/>
  <c r="H51" i="1"/>
  <c r="L51" i="1" s="1"/>
  <c r="H47" i="1"/>
  <c r="L47" i="1" s="1"/>
  <c r="G46" i="1"/>
  <c r="F46" i="1"/>
  <c r="E46" i="1"/>
  <c r="D46" i="1"/>
  <c r="H45" i="1"/>
  <c r="L45" i="1" s="1"/>
  <c r="H44" i="1"/>
  <c r="L44" i="1" s="1"/>
  <c r="G43" i="1"/>
  <c r="F43" i="1"/>
  <c r="E43" i="1"/>
  <c r="D43" i="1"/>
  <c r="E42" i="1"/>
  <c r="E38" i="1" s="1"/>
  <c r="E37" i="1" s="1"/>
  <c r="E36" i="1" s="1"/>
  <c r="D42" i="1"/>
  <c r="H42" i="1" s="1"/>
  <c r="H41" i="1"/>
  <c r="L41" i="1" s="1"/>
  <c r="H40" i="1"/>
  <c r="L40" i="1" s="1"/>
  <c r="H39" i="1"/>
  <c r="L39" i="1" s="1"/>
  <c r="G38" i="1"/>
  <c r="F38" i="1"/>
  <c r="H35" i="1"/>
  <c r="G34" i="1"/>
  <c r="F34" i="1"/>
  <c r="E34" i="1"/>
  <c r="D34" i="1"/>
  <c r="H33" i="1"/>
  <c r="L33" i="1" s="1"/>
  <c r="G32" i="1"/>
  <c r="F32" i="1"/>
  <c r="E32" i="1"/>
  <c r="D32" i="1"/>
  <c r="H31" i="1"/>
  <c r="L31" i="1" s="1"/>
  <c r="H29" i="1"/>
  <c r="G29" i="1"/>
  <c r="F29" i="1"/>
  <c r="E29" i="1"/>
  <c r="D29" i="1"/>
  <c r="G27" i="1"/>
  <c r="G26" i="1" s="1"/>
  <c r="F27" i="1"/>
  <c r="F26" i="1" s="1"/>
  <c r="E27" i="1"/>
  <c r="E26" i="1" s="1"/>
  <c r="D27" i="1"/>
  <c r="D26" i="1" s="1"/>
  <c r="G25" i="1"/>
  <c r="F25" i="1"/>
  <c r="E25" i="1"/>
  <c r="D25" i="1"/>
  <c r="G24" i="1"/>
  <c r="G23" i="1" s="1"/>
  <c r="F24" i="1"/>
  <c r="F23" i="1" s="1"/>
  <c r="E24" i="1"/>
  <c r="D24" i="1"/>
  <c r="D23" i="1" s="1"/>
  <c r="G22" i="1"/>
  <c r="F22" i="1"/>
  <c r="G21" i="1"/>
  <c r="F21" i="1"/>
  <c r="E21" i="1"/>
  <c r="D21" i="1"/>
  <c r="G20" i="1"/>
  <c r="F20" i="1"/>
  <c r="E20" i="1"/>
  <c r="D20" i="1"/>
  <c r="E19" i="1"/>
  <c r="D19" i="1"/>
  <c r="G15" i="1"/>
  <c r="F15" i="1"/>
  <c r="E15" i="1"/>
  <c r="D15" i="1"/>
  <c r="G13" i="1"/>
  <c r="F13" i="1"/>
  <c r="E13" i="1"/>
  <c r="D13" i="1"/>
  <c r="G11" i="1"/>
  <c r="F11" i="1"/>
  <c r="E11" i="1"/>
  <c r="D11" i="1"/>
  <c r="G37" i="1" l="1"/>
  <c r="G36" i="1" s="1"/>
  <c r="D70" i="1"/>
  <c r="G70" i="1"/>
  <c r="E117" i="1"/>
  <c r="E116" i="1" s="1"/>
  <c r="E22" i="1"/>
  <c r="E18" i="1" s="1"/>
  <c r="D50" i="1"/>
  <c r="D68" i="1" s="1"/>
  <c r="I48" i="1"/>
  <c r="G56" i="1"/>
  <c r="F14" i="1"/>
  <c r="F10" i="1" s="1"/>
  <c r="E76" i="1"/>
  <c r="I17" i="1"/>
  <c r="I16" i="1" s="1"/>
  <c r="J148" i="1"/>
  <c r="J17" i="1"/>
  <c r="J16" i="1" s="1"/>
  <c r="D137" i="1"/>
  <c r="D136" i="1" s="1"/>
  <c r="D148" i="1" s="1"/>
  <c r="I148" i="1"/>
  <c r="D30" i="1"/>
  <c r="G30" i="1"/>
  <c r="F70" i="1"/>
  <c r="F88" i="1" s="1"/>
  <c r="F90" i="1"/>
  <c r="D96" i="1"/>
  <c r="F12" i="1"/>
  <c r="D108" i="1"/>
  <c r="I68" i="1"/>
  <c r="D14" i="1"/>
  <c r="D10" i="1" s="1"/>
  <c r="F76" i="1"/>
  <c r="G19" i="1"/>
  <c r="G18" i="1" s="1"/>
  <c r="G17" i="1" s="1"/>
  <c r="G16" i="1" s="1"/>
  <c r="I128" i="1"/>
  <c r="J128" i="1"/>
  <c r="L87" i="1"/>
  <c r="L86" i="1" s="1"/>
  <c r="L114" i="1"/>
  <c r="L115" i="1"/>
  <c r="L133" i="1"/>
  <c r="L132" i="1" s="1"/>
  <c r="D12" i="1"/>
  <c r="H20" i="1"/>
  <c r="F50" i="1"/>
  <c r="L79" i="1"/>
  <c r="L78" i="1" s="1"/>
  <c r="G97" i="1"/>
  <c r="G96" i="1" s="1"/>
  <c r="F110" i="1"/>
  <c r="F128" i="1" s="1"/>
  <c r="L135" i="1"/>
  <c r="G137" i="1"/>
  <c r="G136" i="1" s="1"/>
  <c r="G48" i="1"/>
  <c r="L126" i="1"/>
  <c r="L127" i="1"/>
  <c r="L42" i="1"/>
  <c r="L22" i="1" s="1"/>
  <c r="D22" i="1"/>
  <c r="D18" i="1" s="1"/>
  <c r="D17" i="1" s="1"/>
  <c r="D16" i="1" s="1"/>
  <c r="D28" i="1" s="1"/>
  <c r="L35" i="1"/>
  <c r="L34" i="1" s="1"/>
  <c r="F37" i="1"/>
  <c r="F36" i="1" s="1"/>
  <c r="L75" i="1"/>
  <c r="L74" i="1" s="1"/>
  <c r="H86" i="1"/>
  <c r="G90" i="1"/>
  <c r="E97" i="1"/>
  <c r="E96" i="1" s="1"/>
  <c r="E108" i="1" s="1"/>
  <c r="L119" i="1"/>
  <c r="L118" i="1" s="1"/>
  <c r="E136" i="1"/>
  <c r="E148" i="1" s="1"/>
  <c r="J108" i="1"/>
  <c r="J68" i="1"/>
  <c r="K108" i="1"/>
  <c r="K48" i="1"/>
  <c r="K88" i="1"/>
  <c r="G148" i="1"/>
  <c r="E23" i="1"/>
  <c r="G12" i="1"/>
  <c r="H58" i="1"/>
  <c r="L58" i="1"/>
  <c r="H63" i="1"/>
  <c r="H103" i="1"/>
  <c r="L103" i="1"/>
  <c r="H143" i="1"/>
  <c r="L143" i="1"/>
  <c r="H32" i="1"/>
  <c r="H46" i="1"/>
  <c r="H52" i="1"/>
  <c r="L52" i="1"/>
  <c r="G14" i="1"/>
  <c r="G10" i="1" s="1"/>
  <c r="L20" i="1"/>
  <c r="H25" i="1"/>
  <c r="L25" i="1"/>
  <c r="L38" i="1"/>
  <c r="E30" i="1"/>
  <c r="E48" i="1" s="1"/>
  <c r="H34" i="1"/>
  <c r="D38" i="1"/>
  <c r="D37" i="1" s="1"/>
  <c r="D36" i="1" s="1"/>
  <c r="D48" i="1" s="1"/>
  <c r="E12" i="1"/>
  <c r="H54" i="1"/>
  <c r="L54" i="1"/>
  <c r="F56" i="1"/>
  <c r="F68" i="1" s="1"/>
  <c r="H21" i="1"/>
  <c r="L21" i="1"/>
  <c r="H66" i="1"/>
  <c r="L66" i="1"/>
  <c r="H72" i="1"/>
  <c r="L72" i="1"/>
  <c r="D77" i="1"/>
  <c r="D76" i="1" s="1"/>
  <c r="D88" i="1" s="1"/>
  <c r="H78" i="1"/>
  <c r="G77" i="1"/>
  <c r="G76" i="1" s="1"/>
  <c r="G88" i="1" s="1"/>
  <c r="H92" i="1"/>
  <c r="L92" i="1"/>
  <c r="H106" i="1"/>
  <c r="L106" i="1"/>
  <c r="H112" i="1"/>
  <c r="L112" i="1"/>
  <c r="G117" i="1"/>
  <c r="G116" i="1" s="1"/>
  <c r="G128" i="1" s="1"/>
  <c r="H134" i="1"/>
  <c r="L134" i="1"/>
  <c r="H146" i="1"/>
  <c r="L146" i="1"/>
  <c r="F30" i="1"/>
  <c r="H43" i="1"/>
  <c r="G50" i="1"/>
  <c r="G68" i="1" s="1"/>
  <c r="E14" i="1"/>
  <c r="E10" i="1" s="1"/>
  <c r="E70" i="1"/>
  <c r="H74" i="1"/>
  <c r="H83" i="1"/>
  <c r="L83" i="1"/>
  <c r="H94" i="1"/>
  <c r="L94" i="1"/>
  <c r="F18" i="1"/>
  <c r="F17" i="1" s="1"/>
  <c r="F16" i="1" s="1"/>
  <c r="E110" i="1"/>
  <c r="E128" i="1" s="1"/>
  <c r="H114" i="1"/>
  <c r="H123" i="1"/>
  <c r="H117" i="1" s="1"/>
  <c r="H116" i="1" s="1"/>
  <c r="L123" i="1"/>
  <c r="H130" i="1"/>
  <c r="H139" i="1"/>
  <c r="K68" i="1"/>
  <c r="K128" i="1"/>
  <c r="K130" i="1"/>
  <c r="K148" i="1" s="1"/>
  <c r="J28" i="1"/>
  <c r="I28" i="1"/>
  <c r="K28" i="1"/>
  <c r="H38" i="1"/>
  <c r="H37" i="1" s="1"/>
  <c r="H36" i="1" s="1"/>
  <c r="H22" i="1"/>
  <c r="H11" i="1"/>
  <c r="H15" i="1"/>
  <c r="H27" i="1"/>
  <c r="H26" i="1" s="1"/>
  <c r="F98" i="1"/>
  <c r="F97" i="1" s="1"/>
  <c r="F96" i="1" s="1"/>
  <c r="F108" i="1" s="1"/>
  <c r="F138" i="1"/>
  <c r="F137" i="1" s="1"/>
  <c r="F136" i="1" s="1"/>
  <c r="F148" i="1" s="1"/>
  <c r="H24" i="1"/>
  <c r="E50" i="1"/>
  <c r="E68" i="1" s="1"/>
  <c r="H99" i="1"/>
  <c r="L99" i="1" s="1"/>
  <c r="H13" i="1"/>
  <c r="E17" i="1" l="1"/>
  <c r="E16" i="1" s="1"/>
  <c r="F28" i="1"/>
  <c r="H77" i="1"/>
  <c r="H76" i="1" s="1"/>
  <c r="L110" i="1"/>
  <c r="L130" i="1"/>
  <c r="L117" i="1"/>
  <c r="L116" i="1" s="1"/>
  <c r="E88" i="1"/>
  <c r="H30" i="1"/>
  <c r="G108" i="1"/>
  <c r="H23" i="1"/>
  <c r="G28" i="1"/>
  <c r="H14" i="1"/>
  <c r="H10" i="1" s="1"/>
  <c r="L90" i="1"/>
  <c r="H110" i="1"/>
  <c r="H128" i="1" s="1"/>
  <c r="H12" i="1"/>
  <c r="L70" i="1"/>
  <c r="H50" i="1"/>
  <c r="F48" i="1"/>
  <c r="H57" i="1"/>
  <c r="H56" i="1" s="1"/>
  <c r="L139" i="1"/>
  <c r="L138" i="1" s="1"/>
  <c r="L137" i="1" s="1"/>
  <c r="L136" i="1" s="1"/>
  <c r="L77" i="1"/>
  <c r="L76" i="1" s="1"/>
  <c r="L14" i="1"/>
  <c r="L128" i="1"/>
  <c r="E28" i="1"/>
  <c r="L32" i="1"/>
  <c r="L13" i="1"/>
  <c r="H98" i="1"/>
  <c r="H97" i="1" s="1"/>
  <c r="H96" i="1" s="1"/>
  <c r="L98" i="1"/>
  <c r="L97" i="1" s="1"/>
  <c r="L96" i="1" s="1"/>
  <c r="L108" i="1" s="1"/>
  <c r="H90" i="1"/>
  <c r="H48" i="1"/>
  <c r="L43" i="1"/>
  <c r="L37" i="1" s="1"/>
  <c r="L36" i="1" s="1"/>
  <c r="L24" i="1"/>
  <c r="L23" i="1" s="1"/>
  <c r="H70" i="1"/>
  <c r="L63" i="1"/>
  <c r="L57" i="1" s="1"/>
  <c r="L56" i="1" s="1"/>
  <c r="L46" i="1"/>
  <c r="L27" i="1"/>
  <c r="L26" i="1" s="1"/>
  <c r="L15" i="1"/>
  <c r="L50" i="1"/>
  <c r="H138" i="1"/>
  <c r="H137" i="1" s="1"/>
  <c r="H136" i="1" s="1"/>
  <c r="H148" i="1" s="1"/>
  <c r="L148" i="1" s="1"/>
  <c r="L11" i="1"/>
  <c r="H19" i="1"/>
  <c r="H18" i="1" s="1"/>
  <c r="H17" i="1" l="1"/>
  <c r="H16" i="1" s="1"/>
  <c r="H88" i="1"/>
  <c r="L88" i="1"/>
  <c r="H28" i="1"/>
  <c r="H108" i="1"/>
  <c r="H68" i="1"/>
  <c r="L10" i="1"/>
  <c r="L19" i="1"/>
  <c r="L18" i="1" s="1"/>
  <c r="L12" i="1"/>
  <c r="L30" i="1"/>
  <c r="L48" i="1" s="1"/>
  <c r="L68" i="1"/>
  <c r="L17" i="1" l="1"/>
  <c r="L16" i="1" l="1"/>
  <c r="L28" i="1" l="1"/>
</calcChain>
</file>

<file path=xl/sharedStrings.xml><?xml version="1.0" encoding="utf-8"?>
<sst xmlns="http://schemas.openxmlformats.org/spreadsheetml/2006/main" count="215" uniqueCount="47">
  <si>
    <t>Valsts budžeta programmas 05.00.00 „Valsts sociālie pakalpojumi” apakšprogrammas 05.03.00 „Aprūpe valsts sociālās aprūpes institūcijās” 2017.gada finansējuma un rezultatīvā rādītāja "Amata vietu skaits institūcijā" sadalījums pa institūcijām</t>
  </si>
  <si>
    <t>EKK</t>
  </si>
  <si>
    <t>Koda nosaukums</t>
  </si>
  <si>
    <t xml:space="preserve">2017.  apstiprinātais finansējums
</t>
  </si>
  <si>
    <t>apakšprogramma 05.03.00</t>
  </si>
  <si>
    <t>18000 - 21700; 22100 - 22300</t>
  </si>
  <si>
    <t>Resursi izdevumu segšanai</t>
  </si>
  <si>
    <t>21300; 21400; 22100 - 22300</t>
  </si>
  <si>
    <t>Ieņēmumi no maksas pak. u.c. pašu ieņ.</t>
  </si>
  <si>
    <t>19500</t>
  </si>
  <si>
    <t>Valsts budžeta iestāžu saņemtie transferti no pašvaldībām</t>
  </si>
  <si>
    <t>Valsts budžeta iestāžu saņemtie transferti (izņemot atmaksas) no pašvaldībām</t>
  </si>
  <si>
    <t>Dotācija no vispārējiem ieņēmumiem</t>
  </si>
  <si>
    <t>Vispārējā kārtībā sadalāmā dotācija no vispārējiem ieņēmumiem</t>
  </si>
  <si>
    <t>1000 - 9000</t>
  </si>
  <si>
    <t>Izdevumi - kopā</t>
  </si>
  <si>
    <t>1000 - 4000; 6000 - 7000</t>
  </si>
  <si>
    <t>Uzturēšanas izdevumi</t>
  </si>
  <si>
    <t>1000 - 2000</t>
  </si>
  <si>
    <t>Kārtējie izdevumi</t>
  </si>
  <si>
    <t xml:space="preserve">Atlīdzība </t>
  </si>
  <si>
    <t xml:space="preserve">   Atalgojums</t>
  </si>
  <si>
    <t>Darba devēja VSAOI, soc. rakstura pabalsti, kompensācijas</t>
  </si>
  <si>
    <t>Preces un pakalpojumi</t>
  </si>
  <si>
    <t>3000; 6000</t>
  </si>
  <si>
    <t>Sociālie pabalsti</t>
  </si>
  <si>
    <t>Sociālie pabalsti, 6239</t>
  </si>
  <si>
    <t>Sociālie pabalsti, 6269</t>
  </si>
  <si>
    <t>5000; 9000</t>
  </si>
  <si>
    <t>Kapitālie izdevumi</t>
  </si>
  <si>
    <t>Pamatkapitāla veidošana</t>
  </si>
  <si>
    <t xml:space="preserve">Finansiālā bilance </t>
  </si>
  <si>
    <t>Maksas pakalpojumu un citu pašu ieņēmumu naudas līdzekļu atlikumu izmaiņas palielinājums (-) vai samazinājums (+)</t>
  </si>
  <si>
    <t>VSAC "Rīga"</t>
  </si>
  <si>
    <t>Sociālie pabalsti 6239</t>
  </si>
  <si>
    <t>VSAC "Zemgale"</t>
  </si>
  <si>
    <t>VSAC "Kurzeme"</t>
  </si>
  <si>
    <t>VSAC "Vidzeme"</t>
  </si>
  <si>
    <t>VSAC "Latgale"</t>
  </si>
  <si>
    <t>Labklājības ministrija</t>
  </si>
  <si>
    <t>Izmaiņas pamatojoties uz 2017.gada marta pārrēķinu</t>
  </si>
  <si>
    <t>2017.  apstiprinātais finansējums
LM 20.12.2016. rīkojumam Nr.101</t>
  </si>
  <si>
    <t xml:space="preserve">Citas izmaiņas 
(EKK pārdale)
sakaņā ar 21.12.2012 Nr.24/NOT 22.punktu </t>
  </si>
  <si>
    <t xml:space="preserve">2017.  apstiprinātais finansējums
LM 28.04.2017.rīkojumam Nr.46
</t>
  </si>
  <si>
    <t>Izmaiņas pamatojoties uz 01.08.2017. Finanšu ministrijas rīkojumu Nr.331</t>
  </si>
  <si>
    <t>2017.gada apstiprinātais finansējums</t>
  </si>
  <si>
    <t>Izmaiņas pamatojoties uz 2017.gada augusta pārrēķinu
LM 12.10.2017. rikojums Nr.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</si>
</sst>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8">
    <font>
      <sz val="10"/>
      <name val="Arial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1"/>
      <name val="Times New Roman"/>
      <family val="1"/>
      <charset val="186"/>
    </font>
    <font>
      <sz val="10"/>
      <name val="BaltHelvetica"/>
    </font>
    <font>
      <sz val="11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b/>
      <sz val="7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BaltGaramond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8"/>
      <name val="Calibri"/>
      <family val="2"/>
      <charset val="204"/>
    </font>
    <font>
      <sz val="11"/>
      <name val="Arial"/>
      <family val="2"/>
    </font>
    <font>
      <sz val="11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  <charset val="186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sz val="10"/>
      <name val="BaltGaramond"/>
      <family val="2"/>
      <charset val="186"/>
    </font>
    <font>
      <i/>
      <sz val="12"/>
      <name val="Times New Roman"/>
      <family val="1"/>
      <charset val="186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107">
    <xf numFmtId="0" fontId="0" fillId="0" borderId="0"/>
    <xf numFmtId="0" fontId="6" fillId="0" borderId="0"/>
    <xf numFmtId="0" fontId="6" fillId="0" borderId="0"/>
    <xf numFmtId="0" fontId="4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0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16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20" fillId="25" borderId="0" applyNumberFormat="0" applyBorder="0" applyAlignment="0" applyProtection="0"/>
    <xf numFmtId="0" fontId="21" fillId="19" borderId="0" applyNumberFormat="0" applyBorder="0" applyAlignment="0" applyProtection="0"/>
    <xf numFmtId="0" fontId="22" fillId="20" borderId="15" applyNumberFormat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164" fontId="24" fillId="0" borderId="0" applyBorder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29" fillId="0" borderId="0" applyNumberFormat="0" applyFill="0" applyBorder="0" applyAlignment="0" applyProtection="0"/>
    <xf numFmtId="165" fontId="24" fillId="30" borderId="0"/>
    <xf numFmtId="0" fontId="30" fillId="0" borderId="19" applyNumberFormat="0" applyFill="0" applyAlignment="0" applyProtection="0"/>
    <xf numFmtId="0" fontId="31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3" fillId="0" borderId="0"/>
    <xf numFmtId="0" fontId="4" fillId="24" borderId="20" applyNumberFormat="0" applyFont="0" applyAlignment="0" applyProtection="0"/>
    <xf numFmtId="164" fontId="24" fillId="31" borderId="0" applyBorder="0" applyProtection="0"/>
    <xf numFmtId="4" fontId="34" fillId="0" borderId="0" applyNumberFormat="0" applyProtection="0"/>
    <xf numFmtId="4" fontId="35" fillId="3" borderId="21" applyNumberFormat="0" applyProtection="0">
      <alignment vertical="center"/>
    </xf>
    <xf numFmtId="4" fontId="34" fillId="0" borderId="0" applyNumberFormat="0" applyProtection="0">
      <alignment horizontal="left" wrapText="1" indent="1" shrinkToFit="1"/>
    </xf>
    <xf numFmtId="0" fontId="36" fillId="3" borderId="21" applyNumberFormat="0" applyProtection="0">
      <alignment horizontal="left" vertical="top" indent="1"/>
    </xf>
    <xf numFmtId="4" fontId="37" fillId="0" borderId="2" applyNumberFormat="0" applyProtection="0">
      <alignment horizontal="left" vertical="center" indent="1"/>
    </xf>
    <xf numFmtId="4" fontId="38" fillId="10" borderId="21" applyNumberFormat="0" applyProtection="0">
      <alignment horizontal="right" vertical="center"/>
    </xf>
    <xf numFmtId="4" fontId="38" fillId="6" borderId="21" applyNumberFormat="0" applyProtection="0">
      <alignment horizontal="right" vertical="center"/>
    </xf>
    <xf numFmtId="4" fontId="38" fillId="32" borderId="21" applyNumberFormat="0" applyProtection="0">
      <alignment horizontal="right" vertical="center"/>
    </xf>
    <xf numFmtId="4" fontId="38" fillId="33" borderId="21" applyNumberFormat="0" applyProtection="0">
      <alignment horizontal="right" vertical="center"/>
    </xf>
    <xf numFmtId="4" fontId="38" fillId="34" borderId="21" applyNumberFormat="0" applyProtection="0">
      <alignment horizontal="right" vertical="center"/>
    </xf>
    <xf numFmtId="4" fontId="38" fillId="35" borderId="21" applyNumberFormat="0" applyProtection="0">
      <alignment horizontal="right" vertical="center"/>
    </xf>
    <xf numFmtId="4" fontId="38" fillId="12" borderId="21" applyNumberFormat="0" applyProtection="0">
      <alignment horizontal="right" vertical="center"/>
    </xf>
    <xf numFmtId="4" fontId="38" fillId="36" borderId="21" applyNumberFormat="0" applyProtection="0">
      <alignment horizontal="right" vertical="center"/>
    </xf>
    <xf numFmtId="4" fontId="38" fillId="37" borderId="21" applyNumberFormat="0" applyProtection="0">
      <alignment horizontal="right" vertical="center"/>
    </xf>
    <xf numFmtId="4" fontId="36" fillId="38" borderId="22" applyNumberFormat="0" applyProtection="0">
      <alignment horizontal="left" vertical="center" indent="1"/>
    </xf>
    <xf numFmtId="4" fontId="38" fillId="39" borderId="0" applyNumberFormat="0" applyProtection="0">
      <alignment horizontal="left" vertical="center" indent="1"/>
    </xf>
    <xf numFmtId="4" fontId="39" fillId="40" borderId="0" applyNumberFormat="0" applyProtection="0">
      <alignment horizontal="left" vertical="center" indent="1"/>
    </xf>
    <xf numFmtId="4" fontId="38" fillId="5" borderId="21" applyNumberFormat="0" applyProtection="0">
      <alignment horizontal="right" vertical="center"/>
    </xf>
    <xf numFmtId="4" fontId="40" fillId="39" borderId="0" applyNumberFormat="0" applyProtection="0">
      <alignment horizontal="left" vertical="center" indent="1"/>
    </xf>
    <xf numFmtId="4" fontId="40" fillId="41" borderId="0" applyNumberFormat="0" applyProtection="0">
      <alignment horizontal="left" vertical="center" indent="1"/>
    </xf>
    <xf numFmtId="0" fontId="1" fillId="0" borderId="0" applyNumberFormat="0" applyProtection="0">
      <alignment horizontal="left" wrapText="1" indent="1" shrinkToFit="1"/>
    </xf>
    <xf numFmtId="0" fontId="4" fillId="40" borderId="21" applyNumberFormat="0" applyProtection="0">
      <alignment horizontal="left" vertical="top" indent="1"/>
    </xf>
    <xf numFmtId="0" fontId="1" fillId="0" borderId="0" applyNumberFormat="0" applyProtection="0">
      <alignment horizontal="left" wrapText="1" indent="1" shrinkToFit="1"/>
    </xf>
    <xf numFmtId="0" fontId="4" fillId="41" borderId="21" applyNumberFormat="0" applyProtection="0">
      <alignment horizontal="left" vertical="top" indent="1"/>
    </xf>
    <xf numFmtId="0" fontId="1" fillId="0" borderId="0" applyNumberFormat="0" applyProtection="0">
      <alignment horizontal="left" wrapText="1" indent="1" shrinkToFit="1"/>
    </xf>
    <xf numFmtId="0" fontId="4" fillId="42" borderId="21" applyNumberFormat="0" applyProtection="0">
      <alignment horizontal="left" vertical="top" indent="1"/>
    </xf>
    <xf numFmtId="0" fontId="1" fillId="0" borderId="0" applyNumberFormat="0" applyProtection="0">
      <alignment horizontal="left" wrapText="1" indent="1" shrinkToFit="1"/>
    </xf>
    <xf numFmtId="0" fontId="4" fillId="43" borderId="21" applyNumberFormat="0" applyProtection="0">
      <alignment horizontal="left" vertical="top" indent="1"/>
    </xf>
    <xf numFmtId="0" fontId="4" fillId="2" borderId="2" applyNumberFormat="0">
      <protection locked="0"/>
    </xf>
    <xf numFmtId="4" fontId="38" fillId="30" borderId="21" applyNumberFormat="0" applyProtection="0">
      <alignment vertical="center"/>
    </xf>
    <xf numFmtId="4" fontId="41" fillId="30" borderId="21" applyNumberFormat="0" applyProtection="0">
      <alignment vertical="center"/>
    </xf>
    <xf numFmtId="4" fontId="38" fillId="0" borderId="2" applyNumberFormat="0" applyProtection="0">
      <alignment horizontal="left" vertical="center" indent="1"/>
    </xf>
    <xf numFmtId="0" fontId="38" fillId="30" borderId="21" applyNumberFormat="0" applyProtection="0">
      <alignment horizontal="left" vertical="top" indent="1"/>
    </xf>
    <xf numFmtId="4" fontId="37" fillId="0" borderId="0" applyNumberFormat="0" applyProtection="0">
      <alignment horizontal="right"/>
    </xf>
    <xf numFmtId="4" fontId="41" fillId="39" borderId="21" applyNumberFormat="0" applyProtection="0">
      <alignment horizontal="right" vertical="center"/>
    </xf>
    <xf numFmtId="4" fontId="37" fillId="0" borderId="0" applyNumberFormat="0" applyProtection="0">
      <alignment horizontal="left" wrapText="1" indent="1" shrinkToFit="1"/>
    </xf>
    <xf numFmtId="4" fontId="37" fillId="0" borderId="0" applyNumberFormat="0" applyProtection="0">
      <alignment horizontal="left" wrapText="1" indent="1"/>
    </xf>
    <xf numFmtId="4" fontId="37" fillId="0" borderId="0" applyNumberFormat="0" applyProtection="0">
      <alignment horizontal="left" wrapText="1" indent="1"/>
    </xf>
    <xf numFmtId="0" fontId="38" fillId="41" borderId="21" applyNumberFormat="0" applyProtection="0">
      <alignment horizontal="left" vertical="top" indent="1"/>
    </xf>
    <xf numFmtId="4" fontId="42" fillId="44" borderId="0" applyNumberFormat="0" applyProtection="0">
      <alignment horizontal="left" vertical="center" indent="1"/>
    </xf>
    <xf numFmtId="4" fontId="43" fillId="39" borderId="21" applyNumberFormat="0" applyProtection="0">
      <alignment horizontal="right" vertical="center"/>
    </xf>
    <xf numFmtId="0" fontId="44" fillId="0" borderId="0" applyNumberFormat="0" applyFill="0" applyBorder="0" applyAlignment="0" applyProtection="0"/>
    <xf numFmtId="0" fontId="45" fillId="0" borderId="0"/>
    <xf numFmtId="0" fontId="45" fillId="0" borderId="0"/>
    <xf numFmtId="164" fontId="46" fillId="4" borderId="0" applyBorder="0" applyProtection="0"/>
  </cellStyleXfs>
  <cellXfs count="67">
    <xf numFmtId="0" fontId="0" fillId="0" borderId="0" xfId="0"/>
    <xf numFmtId="0" fontId="1" fillId="2" borderId="0" xfId="0" applyFont="1" applyFill="1" applyAlignment="1">
      <alignment horizontal="right"/>
    </xf>
    <xf numFmtId="0" fontId="4" fillId="0" borderId="0" xfId="0" applyFont="1"/>
    <xf numFmtId="0" fontId="5" fillId="2" borderId="2" xfId="0" applyFont="1" applyFill="1" applyBorder="1" applyAlignment="1">
      <alignment horizontal="center"/>
    </xf>
    <xf numFmtId="3" fontId="7" fillId="0" borderId="2" xfId="1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vertical="top" wrapText="1"/>
    </xf>
    <xf numFmtId="0" fontId="11" fillId="4" borderId="4" xfId="2" applyFont="1" applyFill="1" applyBorder="1" applyAlignment="1">
      <alignment vertical="top" wrapText="1"/>
    </xf>
    <xf numFmtId="3" fontId="12" fillId="4" borderId="4" xfId="0" applyNumberFormat="1" applyFont="1" applyFill="1" applyBorder="1" applyAlignment="1">
      <alignment horizontal="right"/>
    </xf>
    <xf numFmtId="3" fontId="0" fillId="0" borderId="0" xfId="0" applyNumberFormat="1"/>
    <xf numFmtId="0" fontId="10" fillId="3" borderId="6" xfId="2" applyFont="1" applyFill="1" applyBorder="1" applyAlignment="1">
      <alignment vertical="top" wrapText="1"/>
    </xf>
    <xf numFmtId="0" fontId="11" fillId="3" borderId="6" xfId="2" applyFont="1" applyFill="1" applyBorder="1" applyAlignment="1">
      <alignment vertical="top" wrapText="1"/>
    </xf>
    <xf numFmtId="3" fontId="7" fillId="3" borderId="6" xfId="0" applyNumberFormat="1" applyFont="1" applyFill="1" applyBorder="1" applyAlignment="1">
      <alignment horizontal="right"/>
    </xf>
    <xf numFmtId="0" fontId="10" fillId="4" borderId="6" xfId="2" applyFont="1" applyFill="1" applyBorder="1" applyAlignment="1">
      <alignment vertical="top" wrapText="1"/>
    </xf>
    <xf numFmtId="0" fontId="11" fillId="4" borderId="6" xfId="2" applyFont="1" applyFill="1" applyBorder="1" applyAlignment="1">
      <alignment vertical="top" wrapText="1"/>
    </xf>
    <xf numFmtId="3" fontId="12" fillId="4" borderId="6" xfId="0" applyNumberFormat="1" applyFont="1" applyFill="1" applyBorder="1" applyAlignment="1">
      <alignment horizontal="right"/>
    </xf>
    <xf numFmtId="0" fontId="13" fillId="3" borderId="6" xfId="2" applyFont="1" applyFill="1" applyBorder="1" applyAlignment="1">
      <alignment horizontal="right" vertical="top" wrapText="1"/>
    </xf>
    <xf numFmtId="0" fontId="14" fillId="3" borderId="6" xfId="2" applyFont="1" applyFill="1" applyBorder="1" applyAlignment="1">
      <alignment vertical="top" wrapText="1"/>
    </xf>
    <xf numFmtId="0" fontId="10" fillId="4" borderId="6" xfId="2" applyFont="1" applyFill="1" applyBorder="1" applyAlignment="1">
      <alignment horizontal="center" vertical="top" wrapText="1"/>
    </xf>
    <xf numFmtId="0" fontId="11" fillId="4" borderId="7" xfId="2" applyFont="1" applyFill="1" applyBorder="1" applyAlignment="1">
      <alignment vertical="top" wrapText="1"/>
    </xf>
    <xf numFmtId="3" fontId="12" fillId="4" borderId="7" xfId="0" applyNumberFormat="1" applyFont="1" applyFill="1" applyBorder="1" applyAlignment="1">
      <alignment horizontal="right"/>
    </xf>
    <xf numFmtId="0" fontId="13" fillId="3" borderId="8" xfId="2" applyFont="1" applyFill="1" applyBorder="1" applyAlignment="1">
      <alignment horizontal="left" vertical="top" wrapText="1"/>
    </xf>
    <xf numFmtId="0" fontId="13" fillId="3" borderId="8" xfId="2" applyFont="1" applyFill="1" applyBorder="1" applyAlignment="1">
      <alignment horizontal="center" vertical="top" wrapText="1"/>
    </xf>
    <xf numFmtId="0" fontId="14" fillId="3" borderId="9" xfId="2" applyFont="1" applyFill="1" applyBorder="1" applyAlignment="1">
      <alignment vertical="top" wrapText="1"/>
    </xf>
    <xf numFmtId="0" fontId="13" fillId="3" borderId="6" xfId="2" applyFont="1" applyFill="1" applyBorder="1" applyAlignment="1">
      <alignment horizontal="left" vertical="top" wrapText="1"/>
    </xf>
    <xf numFmtId="0" fontId="10" fillId="4" borderId="6" xfId="2" applyFont="1" applyFill="1" applyBorder="1" applyAlignment="1">
      <alignment horizontal="left" vertical="top" wrapText="1"/>
    </xf>
    <xf numFmtId="0" fontId="10" fillId="3" borderId="6" xfId="2" applyFont="1" applyFill="1" applyBorder="1" applyAlignment="1">
      <alignment horizontal="left" vertical="top" wrapText="1"/>
    </xf>
    <xf numFmtId="49" fontId="15" fillId="4" borderId="6" xfId="0" applyNumberFormat="1" applyFont="1" applyFill="1" applyBorder="1" applyAlignment="1">
      <alignment vertical="top" wrapText="1"/>
    </xf>
    <xf numFmtId="3" fontId="16" fillId="4" borderId="6" xfId="0" applyNumberFormat="1" applyFont="1" applyFill="1" applyBorder="1" applyAlignment="1">
      <alignment horizontal="right"/>
    </xf>
    <xf numFmtId="0" fontId="10" fillId="4" borderId="11" xfId="2" applyFont="1" applyFill="1" applyBorder="1" applyAlignment="1">
      <alignment vertical="top" wrapText="1"/>
    </xf>
    <xf numFmtId="49" fontId="15" fillId="4" borderId="11" xfId="3" applyNumberFormat="1" applyFont="1" applyFill="1" applyBorder="1" applyAlignment="1">
      <alignment vertical="top" wrapText="1"/>
    </xf>
    <xf numFmtId="3" fontId="16" fillId="4" borderId="11" xfId="0" applyNumberFormat="1" applyFont="1" applyFill="1" applyBorder="1" applyAlignment="1">
      <alignment horizontal="right"/>
    </xf>
    <xf numFmtId="0" fontId="10" fillId="0" borderId="6" xfId="2" applyFont="1" applyFill="1" applyBorder="1" applyAlignment="1">
      <alignment vertical="top" wrapText="1"/>
    </xf>
    <xf numFmtId="0" fontId="11" fillId="0" borderId="6" xfId="2" applyFont="1" applyFill="1" applyBorder="1" applyAlignment="1">
      <alignment vertical="top" wrapText="1"/>
    </xf>
    <xf numFmtId="3" fontId="7" fillId="0" borderId="6" xfId="0" applyNumberFormat="1" applyFont="1" applyFill="1" applyBorder="1" applyAlignment="1">
      <alignment horizontal="right"/>
    </xf>
    <xf numFmtId="0" fontId="13" fillId="0" borderId="6" xfId="2" applyFont="1" applyFill="1" applyBorder="1" applyAlignment="1">
      <alignment horizontal="right" vertical="top" wrapText="1"/>
    </xf>
    <xf numFmtId="0" fontId="14" fillId="0" borderId="6" xfId="2" applyFont="1" applyFill="1" applyBorder="1" applyAlignment="1">
      <alignment vertical="top" wrapText="1"/>
    </xf>
    <xf numFmtId="0" fontId="13" fillId="0" borderId="8" xfId="2" applyFont="1" applyFill="1" applyBorder="1" applyAlignment="1">
      <alignment horizontal="left" vertical="top" wrapText="1"/>
    </xf>
    <xf numFmtId="0" fontId="13" fillId="0" borderId="8" xfId="2" applyFont="1" applyFill="1" applyBorder="1" applyAlignment="1">
      <alignment horizontal="center" vertical="top" wrapText="1"/>
    </xf>
    <xf numFmtId="0" fontId="14" fillId="0" borderId="9" xfId="2" applyFont="1" applyFill="1" applyBorder="1" applyAlignment="1">
      <alignment vertical="top" wrapText="1"/>
    </xf>
    <xf numFmtId="0" fontId="13" fillId="0" borderId="6" xfId="2" applyFont="1" applyFill="1" applyBorder="1" applyAlignment="1">
      <alignment horizontal="left" vertical="top" wrapText="1"/>
    </xf>
    <xf numFmtId="0" fontId="10" fillId="0" borderId="6" xfId="2" applyFont="1" applyFill="1" applyBorder="1" applyAlignment="1">
      <alignment horizontal="left" vertical="top" wrapText="1"/>
    </xf>
    <xf numFmtId="0" fontId="10" fillId="0" borderId="7" xfId="2" applyFont="1" applyFill="1" applyBorder="1" applyAlignment="1">
      <alignment horizontal="left" vertical="top" wrapText="1"/>
    </xf>
    <xf numFmtId="0" fontId="11" fillId="0" borderId="7" xfId="2" applyFont="1" applyFill="1" applyBorder="1" applyAlignment="1">
      <alignment vertical="top" wrapText="1"/>
    </xf>
    <xf numFmtId="3" fontId="7" fillId="0" borderId="7" xfId="0" applyNumberFormat="1" applyFont="1" applyFill="1" applyBorder="1" applyAlignment="1">
      <alignment horizontal="right"/>
    </xf>
    <xf numFmtId="0" fontId="10" fillId="4" borderId="9" xfId="2" applyFont="1" applyFill="1" applyBorder="1" applyAlignment="1">
      <alignment vertical="top" wrapText="1"/>
    </xf>
    <xf numFmtId="0" fontId="11" fillId="4" borderId="9" xfId="2" applyFont="1" applyFill="1" applyBorder="1" applyAlignment="1">
      <alignment vertical="top" wrapText="1"/>
    </xf>
    <xf numFmtId="3" fontId="12" fillId="4" borderId="9" xfId="0" applyNumberFormat="1" applyFont="1" applyFill="1" applyBorder="1" applyAlignment="1">
      <alignment horizontal="right"/>
    </xf>
    <xf numFmtId="0" fontId="13" fillId="0" borderId="6" xfId="2" applyFont="1" applyFill="1" applyBorder="1" applyAlignment="1">
      <alignment horizontal="center" vertical="top" wrapText="1"/>
    </xf>
    <xf numFmtId="0" fontId="1" fillId="0" borderId="0" xfId="0" applyFont="1"/>
    <xf numFmtId="0" fontId="2" fillId="0" borderId="0" xfId="0" applyFont="1" applyAlignment="1"/>
    <xf numFmtId="3" fontId="14" fillId="0" borderId="0" xfId="0" applyNumberFormat="1" applyFont="1" applyFill="1"/>
    <xf numFmtId="3" fontId="13" fillId="0" borderId="0" xfId="0" applyNumberFormat="1" applyFont="1" applyFill="1"/>
    <xf numFmtId="0" fontId="2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3" fontId="3" fillId="0" borderId="0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>
      <alignment horizontal="center" vertical="center" textRotation="89"/>
    </xf>
    <xf numFmtId="3" fontId="9" fillId="4" borderId="14" xfId="0" applyNumberFormat="1" applyFont="1" applyFill="1" applyBorder="1" applyAlignment="1">
      <alignment horizontal="center" vertical="center" textRotation="89"/>
    </xf>
    <xf numFmtId="0" fontId="9" fillId="3" borderId="3" xfId="0" applyNumberFormat="1" applyFont="1" applyFill="1" applyBorder="1" applyAlignment="1">
      <alignment horizontal="center" vertical="center" textRotation="89"/>
    </xf>
    <xf numFmtId="0" fontId="9" fillId="3" borderId="5" xfId="0" applyNumberFormat="1" applyFont="1" applyFill="1" applyBorder="1" applyAlignment="1">
      <alignment horizontal="center" vertical="center" textRotation="89"/>
    </xf>
    <xf numFmtId="0" fontId="9" fillId="3" borderId="10" xfId="0" applyNumberFormat="1" applyFont="1" applyFill="1" applyBorder="1" applyAlignment="1">
      <alignment horizontal="center" vertical="center" textRotation="89"/>
    </xf>
    <xf numFmtId="3" fontId="9" fillId="4" borderId="3" xfId="0" applyNumberFormat="1" applyFont="1" applyFill="1" applyBorder="1" applyAlignment="1">
      <alignment horizontal="center" vertical="center" textRotation="89"/>
    </xf>
    <xf numFmtId="3" fontId="9" fillId="4" borderId="5" xfId="0" applyNumberFormat="1" applyFont="1" applyFill="1" applyBorder="1" applyAlignment="1">
      <alignment horizontal="center" vertical="center" textRotation="89"/>
    </xf>
    <xf numFmtId="3" fontId="9" fillId="4" borderId="10" xfId="0" applyNumberFormat="1" applyFont="1" applyFill="1" applyBorder="1" applyAlignment="1">
      <alignment horizontal="center" vertical="center" textRotation="89"/>
    </xf>
    <xf numFmtId="3" fontId="9" fillId="4" borderId="12" xfId="0" applyNumberFormat="1" applyFont="1" applyFill="1" applyBorder="1" applyAlignment="1">
      <alignment horizontal="center" vertical="center" textRotation="89"/>
    </xf>
  </cellXfs>
  <cellStyles count="107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- 20%" xfId="22"/>
    <cellStyle name="Accent1 - 40%" xfId="23"/>
    <cellStyle name="Accent1 - 60%" xfId="24"/>
    <cellStyle name="Accent2 - 20%" xfId="25"/>
    <cellStyle name="Accent2 - 40%" xfId="26"/>
    <cellStyle name="Accent2 - 60%" xfId="27"/>
    <cellStyle name="Accent3 - 20%" xfId="28"/>
    <cellStyle name="Accent3 - 40%" xfId="29"/>
    <cellStyle name="Accent3 - 60%" xfId="30"/>
    <cellStyle name="Accent4 - 20%" xfId="31"/>
    <cellStyle name="Accent4 - 40%" xfId="32"/>
    <cellStyle name="Accent4 - 60%" xfId="33"/>
    <cellStyle name="Accent5 - 20%" xfId="34"/>
    <cellStyle name="Accent5 - 40%" xfId="35"/>
    <cellStyle name="Accent5 - 60%" xfId="36"/>
    <cellStyle name="Accent6 - 20%" xfId="37"/>
    <cellStyle name="Accent6 - 40%" xfId="38"/>
    <cellStyle name="Accent6 - 60%" xfId="39"/>
    <cellStyle name="Bad 2" xfId="40"/>
    <cellStyle name="Check Cell 2" xfId="41"/>
    <cellStyle name="Emphasis 1" xfId="42"/>
    <cellStyle name="Emphasis 2" xfId="43"/>
    <cellStyle name="Emphasis 3" xfId="44"/>
    <cellStyle name="exo" xfId="45"/>
    <cellStyle name="Explanatory Text 2" xfId="46"/>
    <cellStyle name="Good 2" xfId="47"/>
    <cellStyle name="Heading 1 2" xfId="48"/>
    <cellStyle name="Heading 2 2" xfId="49"/>
    <cellStyle name="Heading 3 2" xfId="50"/>
    <cellStyle name="Heading 4 2" xfId="51"/>
    <cellStyle name="Koefic." xfId="52"/>
    <cellStyle name="Linked Cell 2" xfId="53"/>
    <cellStyle name="Normal 2" xfId="54"/>
    <cellStyle name="Normal 2 2" xfId="55"/>
    <cellStyle name="Normal 2 2 2" xfId="3"/>
    <cellStyle name="Normal 2 3" xfId="56"/>
    <cellStyle name="Normal 3" xfId="57"/>
    <cellStyle name="Normal 4" xfId="58"/>
    <cellStyle name="Normal 5" xfId="59"/>
    <cellStyle name="Normal_2000.g.budz" xfId="1"/>
    <cellStyle name="Note 2" xfId="60"/>
    <cellStyle name="Parastais_FMLikp01_p05_221205_pap_afp_makp" xfId="2"/>
    <cellStyle name="Parasts" xfId="0" builtinId="0"/>
    <cellStyle name="Pie??m." xfId="61"/>
    <cellStyle name="SAPBEXaggData" xfId="62"/>
    <cellStyle name="SAPBEXaggDataEmph" xfId="63"/>
    <cellStyle name="SAPBEXaggItem" xfId="64"/>
    <cellStyle name="SAPBEXaggItemX" xfId="65"/>
    <cellStyle name="SAPBEXchaText" xfId="66"/>
    <cellStyle name="SAPBEXexcBad7" xfId="67"/>
    <cellStyle name="SAPBEXexcBad8" xfId="68"/>
    <cellStyle name="SAPBEXexcBad9" xfId="69"/>
    <cellStyle name="SAPBEXexcCritical4" xfId="70"/>
    <cellStyle name="SAPBEXexcCritical5" xfId="71"/>
    <cellStyle name="SAPBEXexcCritical6" xfId="72"/>
    <cellStyle name="SAPBEXexcGood1" xfId="73"/>
    <cellStyle name="SAPBEXexcGood2" xfId="74"/>
    <cellStyle name="SAPBEXexcGood3" xfId="75"/>
    <cellStyle name="SAPBEXfilterDrill" xfId="76"/>
    <cellStyle name="SAPBEXfilterItem" xfId="77"/>
    <cellStyle name="SAPBEXfilterText" xfId="78"/>
    <cellStyle name="SAPBEXformats" xfId="79"/>
    <cellStyle name="SAPBEXheaderItem" xfId="80"/>
    <cellStyle name="SAPBEXheaderText" xfId="81"/>
    <cellStyle name="SAPBEXHLevel0" xfId="82"/>
    <cellStyle name="SAPBEXHLevel0X" xfId="83"/>
    <cellStyle name="SAPBEXHLevel1" xfId="84"/>
    <cellStyle name="SAPBEXHLevel1X" xfId="85"/>
    <cellStyle name="SAPBEXHLevel2" xfId="86"/>
    <cellStyle name="SAPBEXHLevel2X" xfId="87"/>
    <cellStyle name="SAPBEXHLevel3" xfId="88"/>
    <cellStyle name="SAPBEXHLevel3X" xfId="89"/>
    <cellStyle name="SAPBEXinputData" xfId="90"/>
    <cellStyle name="SAPBEXresData" xfId="91"/>
    <cellStyle name="SAPBEXresDataEmph" xfId="92"/>
    <cellStyle name="SAPBEXresItem" xfId="93"/>
    <cellStyle name="SAPBEXresItemX" xfId="94"/>
    <cellStyle name="SAPBEXstdData" xfId="95"/>
    <cellStyle name="SAPBEXstdDataEmph" xfId="96"/>
    <cellStyle name="SAPBEXstdItem" xfId="97"/>
    <cellStyle name="SAPBEXstdItem 2" xfId="98"/>
    <cellStyle name="SAPBEXstdItem 3" xfId="99"/>
    <cellStyle name="SAPBEXstdItemX" xfId="100"/>
    <cellStyle name="SAPBEXtitle" xfId="101"/>
    <cellStyle name="SAPBEXundefined" xfId="102"/>
    <cellStyle name="Sheet Title" xfId="103"/>
    <cellStyle name="Stils 1" xfId="104"/>
    <cellStyle name="Style 1" xfId="105"/>
    <cellStyle name="V?st." xfId="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tabSelected="1" topLeftCell="A5" zoomScaleNormal="100" workbookViewId="0">
      <selection activeCell="R113" sqref="R113"/>
    </sheetView>
  </sheetViews>
  <sheetFormatPr defaultRowHeight="12.75"/>
  <cols>
    <col min="1" max="1" width="10.7109375" style="1" customWidth="1"/>
    <col min="2" max="2" width="13.42578125" style="52" customWidth="1"/>
    <col min="3" max="3" width="44" style="51" bestFit="1" customWidth="1"/>
    <col min="4" max="4" width="15.7109375" style="49" bestFit="1" customWidth="1"/>
    <col min="5" max="5" width="15.140625" hidden="1" customWidth="1"/>
    <col min="6" max="6" width="16.42578125" hidden="1" customWidth="1"/>
    <col min="7" max="7" width="13.85546875" hidden="1" customWidth="1"/>
    <col min="8" max="8" width="13.85546875" customWidth="1"/>
    <col min="9" max="9" width="11.5703125" customWidth="1"/>
    <col min="10" max="10" width="13.5703125" customWidth="1"/>
    <col min="11" max="11" width="13.85546875" customWidth="1"/>
    <col min="12" max="12" width="16.7109375" customWidth="1"/>
  </cols>
  <sheetData>
    <row r="1" spans="1:12" ht="15.6" customHeight="1">
      <c r="B1" s="50"/>
      <c r="C1" s="50"/>
      <c r="D1" s="50"/>
      <c r="E1" s="50"/>
      <c r="F1" s="50"/>
      <c r="G1" s="50"/>
      <c r="I1" s="50"/>
      <c r="J1" s="50"/>
      <c r="L1" s="53"/>
    </row>
    <row r="2" spans="1:12" ht="15.75">
      <c r="B2" s="50"/>
      <c r="C2" s="50"/>
      <c r="D2" s="50"/>
      <c r="E2" s="50"/>
      <c r="F2" s="50"/>
      <c r="G2" s="50"/>
      <c r="I2" s="50"/>
      <c r="J2" s="50"/>
      <c r="L2" s="53"/>
    </row>
    <row r="3" spans="1:12" ht="15.75">
      <c r="B3" s="50"/>
      <c r="C3" s="50"/>
      <c r="D3" s="50"/>
      <c r="E3" s="50"/>
      <c r="F3" s="50"/>
      <c r="G3" s="50"/>
      <c r="I3" s="50"/>
      <c r="J3" s="50"/>
      <c r="L3" s="53"/>
    </row>
    <row r="4" spans="1:12" ht="15.75">
      <c r="B4" s="50"/>
      <c r="C4" s="53"/>
      <c r="D4" s="53"/>
      <c r="E4" s="53"/>
      <c r="F4" s="53"/>
      <c r="G4" s="53"/>
      <c r="I4" s="50"/>
      <c r="J4" s="50"/>
      <c r="L4" s="54"/>
    </row>
    <row r="5" spans="1:12" ht="15.75">
      <c r="B5" s="50"/>
      <c r="C5" s="53"/>
      <c r="D5" s="53"/>
      <c r="E5" s="53"/>
      <c r="F5" s="53"/>
      <c r="G5" s="53"/>
      <c r="I5" s="50"/>
      <c r="J5" s="50"/>
      <c r="L5" s="54"/>
    </row>
    <row r="6" spans="1:12" ht="15.75">
      <c r="B6" s="50"/>
      <c r="C6" s="53"/>
      <c r="D6" s="53"/>
      <c r="E6" s="53"/>
      <c r="F6" s="53"/>
      <c r="G6" s="53"/>
      <c r="I6" s="50"/>
      <c r="J6" s="50"/>
      <c r="L6" s="54"/>
    </row>
    <row r="7" spans="1:12" ht="15.75">
      <c r="B7" s="50"/>
      <c r="C7" s="53"/>
      <c r="D7" s="53"/>
      <c r="E7" s="53"/>
      <c r="F7" s="53"/>
      <c r="G7" s="53"/>
      <c r="I7" s="50"/>
      <c r="J7" s="50"/>
      <c r="K7" s="53"/>
      <c r="L7" s="50"/>
    </row>
    <row r="8" spans="1:12" s="2" customFormat="1" ht="78.75" customHeight="1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5"/>
    </row>
    <row r="9" spans="1:12" s="2" customFormat="1" ht="115.15" customHeight="1">
      <c r="A9" s="3"/>
      <c r="B9" s="4" t="s">
        <v>1</v>
      </c>
      <c r="C9" s="4" t="s">
        <v>2</v>
      </c>
      <c r="D9" s="5" t="s">
        <v>41</v>
      </c>
      <c r="E9" s="5" t="s">
        <v>3</v>
      </c>
      <c r="F9" s="56" t="s">
        <v>42</v>
      </c>
      <c r="G9" s="56" t="s">
        <v>40</v>
      </c>
      <c r="H9" s="5" t="s">
        <v>43</v>
      </c>
      <c r="I9" s="5" t="s">
        <v>44</v>
      </c>
      <c r="J9" s="56" t="s">
        <v>42</v>
      </c>
      <c r="K9" s="56" t="s">
        <v>46</v>
      </c>
      <c r="L9" s="56" t="s">
        <v>45</v>
      </c>
    </row>
    <row r="10" spans="1:12" ht="19.149999999999999" hidden="1" customHeight="1">
      <c r="A10" s="60" t="s">
        <v>4</v>
      </c>
      <c r="B10" s="6" t="s">
        <v>5</v>
      </c>
      <c r="C10" s="7" t="s">
        <v>6</v>
      </c>
      <c r="D10" s="8">
        <f t="shared" ref="D10:I10" si="0">D11+D13+D14</f>
        <v>36529784.098694056</v>
      </c>
      <c r="E10" s="8">
        <f t="shared" si="0"/>
        <v>36529799.098694049</v>
      </c>
      <c r="F10" s="8">
        <f t="shared" si="0"/>
        <v>0</v>
      </c>
      <c r="G10" s="8">
        <f t="shared" si="0"/>
        <v>-0.16999999992549419</v>
      </c>
      <c r="H10" s="8">
        <f t="shared" si="0"/>
        <v>36529783.928694054</v>
      </c>
      <c r="I10" s="8">
        <f t="shared" si="0"/>
        <v>-79156</v>
      </c>
      <c r="J10" s="8">
        <f t="shared" ref="J10:L10" si="1">J11+J13+J14</f>
        <v>0</v>
      </c>
      <c r="K10" s="8">
        <f t="shared" si="1"/>
        <v>0</v>
      </c>
      <c r="L10" s="8">
        <f t="shared" si="1"/>
        <v>36450627.928694054</v>
      </c>
    </row>
    <row r="11" spans="1:12" ht="21" hidden="1">
      <c r="A11" s="61"/>
      <c r="B11" s="10" t="s">
        <v>7</v>
      </c>
      <c r="C11" s="11" t="s">
        <v>8</v>
      </c>
      <c r="D11" s="12">
        <f t="shared" ref="D11:H15" si="2">D31+D51+D71+D91+D111+D131</f>
        <v>6743121</v>
      </c>
      <c r="E11" s="12">
        <f t="shared" si="2"/>
        <v>6743126</v>
      </c>
      <c r="F11" s="12">
        <f t="shared" si="2"/>
        <v>0</v>
      </c>
      <c r="G11" s="12">
        <f t="shared" si="2"/>
        <v>0</v>
      </c>
      <c r="H11" s="12">
        <f t="shared" si="2"/>
        <v>6743121</v>
      </c>
      <c r="I11" s="12">
        <f t="shared" ref="I11:K11" si="3">I31+I51+I71+I91+I111+I131</f>
        <v>0</v>
      </c>
      <c r="J11" s="12">
        <f t="shared" si="3"/>
        <v>0</v>
      </c>
      <c r="K11" s="12">
        <f t="shared" si="3"/>
        <v>0</v>
      </c>
      <c r="L11" s="12">
        <f t="shared" ref="L11" si="4">L31+L51+L71+L91+L111+L131</f>
        <v>6743121</v>
      </c>
    </row>
    <row r="12" spans="1:12" ht="21" hidden="1">
      <c r="A12" s="61"/>
      <c r="B12" s="13" t="s">
        <v>9</v>
      </c>
      <c r="C12" s="14" t="s">
        <v>10</v>
      </c>
      <c r="D12" s="15">
        <f t="shared" si="2"/>
        <v>336158</v>
      </c>
      <c r="E12" s="15">
        <f t="shared" si="2"/>
        <v>336162</v>
      </c>
      <c r="F12" s="15">
        <f t="shared" si="2"/>
        <v>0</v>
      </c>
      <c r="G12" s="15">
        <f t="shared" si="2"/>
        <v>0</v>
      </c>
      <c r="H12" s="15">
        <f t="shared" si="2"/>
        <v>336158</v>
      </c>
      <c r="I12" s="15">
        <f t="shared" ref="I12:K12" si="5">I32+I52+I72+I92+I112+I132</f>
        <v>0</v>
      </c>
      <c r="J12" s="15">
        <f t="shared" si="5"/>
        <v>0</v>
      </c>
      <c r="K12" s="15">
        <f t="shared" si="5"/>
        <v>0</v>
      </c>
      <c r="L12" s="15">
        <f t="shared" ref="L12" si="6">L32+L52+L72+L92+L112+L132</f>
        <v>336158</v>
      </c>
    </row>
    <row r="13" spans="1:12" ht="22.5" hidden="1">
      <c r="A13" s="61"/>
      <c r="B13" s="16">
        <v>19550</v>
      </c>
      <c r="C13" s="17" t="s">
        <v>11</v>
      </c>
      <c r="D13" s="12">
        <f t="shared" si="2"/>
        <v>336158</v>
      </c>
      <c r="E13" s="12">
        <f t="shared" si="2"/>
        <v>336162</v>
      </c>
      <c r="F13" s="12">
        <f t="shared" si="2"/>
        <v>0</v>
      </c>
      <c r="G13" s="12">
        <f t="shared" si="2"/>
        <v>0</v>
      </c>
      <c r="H13" s="12">
        <f t="shared" si="2"/>
        <v>336158</v>
      </c>
      <c r="I13" s="12">
        <f t="shared" ref="I13:K13" si="7">I33+I53+I73+I93+I113+I133</f>
        <v>0</v>
      </c>
      <c r="J13" s="12">
        <f t="shared" si="7"/>
        <v>0</v>
      </c>
      <c r="K13" s="12">
        <f t="shared" si="7"/>
        <v>0</v>
      </c>
      <c r="L13" s="12">
        <f t="shared" ref="L13" si="8">L33+L53+L73+L93+L113+L133</f>
        <v>336158</v>
      </c>
    </row>
    <row r="14" spans="1:12" ht="14.25" hidden="1">
      <c r="A14" s="61"/>
      <c r="B14" s="18">
        <v>21700</v>
      </c>
      <c r="C14" s="14" t="s">
        <v>12</v>
      </c>
      <c r="D14" s="15">
        <f t="shared" si="2"/>
        <v>29450505.098694056</v>
      </c>
      <c r="E14" s="15">
        <f t="shared" si="2"/>
        <v>29450511.098694049</v>
      </c>
      <c r="F14" s="15">
        <f t="shared" si="2"/>
        <v>0</v>
      </c>
      <c r="G14" s="15">
        <f t="shared" si="2"/>
        <v>-0.16999999992549419</v>
      </c>
      <c r="H14" s="15">
        <f>H34+H54+H74+H94+H114+H134</f>
        <v>29450504.928694054</v>
      </c>
      <c r="I14" s="15">
        <f t="shared" ref="I14:K14" si="9">I34+I54+I74+I94+I114+I134</f>
        <v>-79156</v>
      </c>
      <c r="J14" s="15">
        <f t="shared" si="9"/>
        <v>0</v>
      </c>
      <c r="K14" s="15">
        <f t="shared" si="9"/>
        <v>0</v>
      </c>
      <c r="L14" s="15">
        <f t="shared" ref="L14" si="10">L34+L54+L74+L94+L114+L134</f>
        <v>29371348.928694054</v>
      </c>
    </row>
    <row r="15" spans="1:12" ht="15" hidden="1">
      <c r="A15" s="61"/>
      <c r="B15" s="16">
        <v>21710</v>
      </c>
      <c r="C15" s="17" t="s">
        <v>13</v>
      </c>
      <c r="D15" s="12">
        <f t="shared" si="2"/>
        <v>29450505.098694056</v>
      </c>
      <c r="E15" s="12">
        <f t="shared" si="2"/>
        <v>29450511.098694049</v>
      </c>
      <c r="F15" s="12">
        <f t="shared" si="2"/>
        <v>0</v>
      </c>
      <c r="G15" s="12">
        <f t="shared" si="2"/>
        <v>-0.16999999992549419</v>
      </c>
      <c r="H15" s="12">
        <f>H35+H55+H75+H95+H115+H135</f>
        <v>29450504.928694054</v>
      </c>
      <c r="I15" s="12">
        <f t="shared" ref="I15:K15" si="11">I35+I55+I75+I95+I115+I135</f>
        <v>-79156</v>
      </c>
      <c r="J15" s="12">
        <f t="shared" si="11"/>
        <v>0</v>
      </c>
      <c r="K15" s="12">
        <f t="shared" si="11"/>
        <v>0</v>
      </c>
      <c r="L15" s="12">
        <f t="shared" ref="L15" si="12">L35+L55+L75+L95+L115+L135</f>
        <v>29371348.928694054</v>
      </c>
    </row>
    <row r="16" spans="1:12" ht="14.25" hidden="1">
      <c r="A16" s="61"/>
      <c r="B16" s="13" t="s">
        <v>14</v>
      </c>
      <c r="C16" s="14" t="s">
        <v>15</v>
      </c>
      <c r="D16" s="15">
        <f t="shared" ref="D16:I16" si="13">D17+D26</f>
        <v>36530284.098694056</v>
      </c>
      <c r="E16" s="15">
        <f t="shared" si="13"/>
        <v>36530289.098694056</v>
      </c>
      <c r="F16" s="15">
        <f t="shared" si="13"/>
        <v>0</v>
      </c>
      <c r="G16" s="15">
        <f t="shared" si="13"/>
        <v>-0.16999999992549419</v>
      </c>
      <c r="H16" s="15">
        <f t="shared" si="13"/>
        <v>36530283.928694054</v>
      </c>
      <c r="I16" s="15">
        <f t="shared" si="13"/>
        <v>-79156</v>
      </c>
      <c r="J16" s="15">
        <f t="shared" ref="J16:L16" si="14">J17+J26</f>
        <v>0</v>
      </c>
      <c r="K16" s="15">
        <f t="shared" si="14"/>
        <v>0</v>
      </c>
      <c r="L16" s="15">
        <f t="shared" si="14"/>
        <v>36451127.928694054</v>
      </c>
    </row>
    <row r="17" spans="1:12" ht="21" hidden="1">
      <c r="A17" s="61"/>
      <c r="B17" s="13" t="s">
        <v>16</v>
      </c>
      <c r="C17" s="14" t="s">
        <v>17</v>
      </c>
      <c r="D17" s="15">
        <f t="shared" ref="D17:I17" si="15">D18+D23</f>
        <v>35899192.098694056</v>
      </c>
      <c r="E17" s="15">
        <f t="shared" si="15"/>
        <v>35899192.098694056</v>
      </c>
      <c r="F17" s="15">
        <f t="shared" si="15"/>
        <v>0</v>
      </c>
      <c r="G17" s="15">
        <f t="shared" si="15"/>
        <v>-0.16999999992549419</v>
      </c>
      <c r="H17" s="15">
        <f t="shared" si="15"/>
        <v>35899191.928694054</v>
      </c>
      <c r="I17" s="15">
        <f t="shared" si="15"/>
        <v>-79156</v>
      </c>
      <c r="J17" s="15">
        <f t="shared" ref="J17:L17" si="16">J18+J23</f>
        <v>0</v>
      </c>
      <c r="K17" s="15">
        <f t="shared" si="16"/>
        <v>0</v>
      </c>
      <c r="L17" s="15">
        <f t="shared" si="16"/>
        <v>35820035.928694054</v>
      </c>
    </row>
    <row r="18" spans="1:12" ht="14.25" hidden="1">
      <c r="A18" s="61"/>
      <c r="B18" s="13" t="s">
        <v>18</v>
      </c>
      <c r="C18" s="19" t="s">
        <v>19</v>
      </c>
      <c r="D18" s="20">
        <f t="shared" ref="D18:I18" si="17">D19+D22</f>
        <v>34988947.098694056</v>
      </c>
      <c r="E18" s="20">
        <f t="shared" si="17"/>
        <v>34988947.098694056</v>
      </c>
      <c r="F18" s="20">
        <f t="shared" si="17"/>
        <v>0</v>
      </c>
      <c r="G18" s="20">
        <f t="shared" si="17"/>
        <v>-0.16999999992549419</v>
      </c>
      <c r="H18" s="20">
        <f t="shared" si="17"/>
        <v>34988946.928694054</v>
      </c>
      <c r="I18" s="20">
        <f t="shared" si="17"/>
        <v>-79156</v>
      </c>
      <c r="J18" s="20">
        <f t="shared" ref="J18:L18" si="18">J19+J22</f>
        <v>0</v>
      </c>
      <c r="K18" s="20">
        <f t="shared" si="18"/>
        <v>0</v>
      </c>
      <c r="L18" s="20">
        <f t="shared" si="18"/>
        <v>34909790.928694054</v>
      </c>
    </row>
    <row r="19" spans="1:12" ht="15" hidden="1">
      <c r="A19" s="61"/>
      <c r="B19" s="21">
        <v>1000</v>
      </c>
      <c r="C19" s="17" t="s">
        <v>20</v>
      </c>
      <c r="D19" s="12">
        <f t="shared" ref="D19:H22" si="19">D39+D59+D79+D99+D119+D139</f>
        <v>25174876</v>
      </c>
      <c r="E19" s="12">
        <f t="shared" si="19"/>
        <v>25174876</v>
      </c>
      <c r="F19" s="12">
        <f t="shared" si="19"/>
        <v>0</v>
      </c>
      <c r="G19" s="12">
        <f t="shared" si="19"/>
        <v>0</v>
      </c>
      <c r="H19" s="12">
        <f t="shared" si="19"/>
        <v>25174876</v>
      </c>
      <c r="I19" s="12">
        <f t="shared" ref="I19:K19" si="20">I39+I59+I79+I99+I119+I139</f>
        <v>0</v>
      </c>
      <c r="J19" s="12">
        <f t="shared" si="20"/>
        <v>0</v>
      </c>
      <c r="K19" s="12">
        <f t="shared" si="20"/>
        <v>0</v>
      </c>
      <c r="L19" s="12">
        <f t="shared" ref="L19" si="21">L39+L59+L79+L99+L119+L139</f>
        <v>25174876</v>
      </c>
    </row>
    <row r="20" spans="1:12" ht="15" hidden="1">
      <c r="A20" s="61"/>
      <c r="B20" s="22">
        <v>1100</v>
      </c>
      <c r="C20" s="17" t="s">
        <v>21</v>
      </c>
      <c r="D20" s="12">
        <f t="shared" si="19"/>
        <v>20117208</v>
      </c>
      <c r="E20" s="12">
        <f t="shared" si="19"/>
        <v>20117208</v>
      </c>
      <c r="F20" s="12">
        <f t="shared" si="19"/>
        <v>0</v>
      </c>
      <c r="G20" s="12">
        <f t="shared" si="19"/>
        <v>0</v>
      </c>
      <c r="H20" s="12">
        <f t="shared" si="19"/>
        <v>20117208</v>
      </c>
      <c r="I20" s="12">
        <f t="shared" ref="I20:K20" si="22">I40+I60+I80+I100+I120+I140</f>
        <v>0</v>
      </c>
      <c r="J20" s="12">
        <f t="shared" si="22"/>
        <v>0</v>
      </c>
      <c r="K20" s="12">
        <f t="shared" si="22"/>
        <v>0</v>
      </c>
      <c r="L20" s="12">
        <f t="shared" ref="L20" si="23">L40+L60+L80+L100+L120+L140</f>
        <v>20117208</v>
      </c>
    </row>
    <row r="21" spans="1:12" ht="15" hidden="1">
      <c r="A21" s="61"/>
      <c r="B21" s="22">
        <v>1200</v>
      </c>
      <c r="C21" s="23" t="s">
        <v>22</v>
      </c>
      <c r="D21" s="12">
        <f t="shared" si="19"/>
        <v>5057668</v>
      </c>
      <c r="E21" s="12">
        <f t="shared" si="19"/>
        <v>5057668</v>
      </c>
      <c r="F21" s="12">
        <f t="shared" si="19"/>
        <v>0</v>
      </c>
      <c r="G21" s="12">
        <f t="shared" si="19"/>
        <v>0</v>
      </c>
      <c r="H21" s="12">
        <f t="shared" si="19"/>
        <v>5057668</v>
      </c>
      <c r="I21" s="12">
        <f t="shared" ref="I21:K21" si="24">I41+I61+I81+I101+I121+I141</f>
        <v>0</v>
      </c>
      <c r="J21" s="12">
        <f t="shared" si="24"/>
        <v>0</v>
      </c>
      <c r="K21" s="12">
        <f t="shared" si="24"/>
        <v>0</v>
      </c>
      <c r="L21" s="12">
        <f t="shared" ref="L21" si="25">L41+L61+L81+L101+L121+L141</f>
        <v>5057668</v>
      </c>
    </row>
    <row r="22" spans="1:12" ht="15" hidden="1">
      <c r="A22" s="61"/>
      <c r="B22" s="24">
        <v>2000</v>
      </c>
      <c r="C22" s="23" t="s">
        <v>23</v>
      </c>
      <c r="D22" s="12">
        <f t="shared" si="19"/>
        <v>9814071.0986940544</v>
      </c>
      <c r="E22" s="12">
        <f t="shared" si="19"/>
        <v>9814071.0986940544</v>
      </c>
      <c r="F22" s="12">
        <f t="shared" si="19"/>
        <v>0</v>
      </c>
      <c r="G22" s="12">
        <f t="shared" si="19"/>
        <v>-0.16999999992549419</v>
      </c>
      <c r="H22" s="12">
        <f t="shared" si="19"/>
        <v>9814070.9286940545</v>
      </c>
      <c r="I22" s="12">
        <f t="shared" ref="I22:K22" si="26">I42+I62+I82+I102+I122+I142</f>
        <v>-79156</v>
      </c>
      <c r="J22" s="12">
        <f t="shared" si="26"/>
        <v>0</v>
      </c>
      <c r="K22" s="12">
        <f t="shared" si="26"/>
        <v>0</v>
      </c>
      <c r="L22" s="12">
        <f t="shared" ref="L22" si="27">L42+L62+L82+L102+L122+L142</f>
        <v>9734914.9286940545</v>
      </c>
    </row>
    <row r="23" spans="1:12" ht="14.25" hidden="1">
      <c r="A23" s="61"/>
      <c r="B23" s="25" t="s">
        <v>24</v>
      </c>
      <c r="C23" s="14" t="s">
        <v>25</v>
      </c>
      <c r="D23" s="15">
        <f t="shared" ref="D23:I23" si="28">D24+D25</f>
        <v>910245</v>
      </c>
      <c r="E23" s="15">
        <f t="shared" si="28"/>
        <v>910245</v>
      </c>
      <c r="F23" s="15">
        <f t="shared" si="28"/>
        <v>0</v>
      </c>
      <c r="G23" s="15">
        <f t="shared" si="28"/>
        <v>0</v>
      </c>
      <c r="H23" s="15">
        <f t="shared" si="28"/>
        <v>910245</v>
      </c>
      <c r="I23" s="15">
        <f t="shared" si="28"/>
        <v>0</v>
      </c>
      <c r="J23" s="15">
        <f t="shared" ref="J23:L23" si="29">J24+J25</f>
        <v>0</v>
      </c>
      <c r="K23" s="15">
        <f t="shared" si="29"/>
        <v>0</v>
      </c>
      <c r="L23" s="15">
        <f t="shared" si="29"/>
        <v>910245</v>
      </c>
    </row>
    <row r="24" spans="1:12" ht="15" hidden="1">
      <c r="A24" s="61"/>
      <c r="B24" s="24">
        <v>6000</v>
      </c>
      <c r="C24" s="17" t="s">
        <v>26</v>
      </c>
      <c r="D24" s="12">
        <f t="shared" ref="D24:H25" si="30">D44+D64+D84+D104+D124+D144</f>
        <v>341122</v>
      </c>
      <c r="E24" s="12">
        <f t="shared" si="30"/>
        <v>341122</v>
      </c>
      <c r="F24" s="12">
        <f t="shared" si="30"/>
        <v>0</v>
      </c>
      <c r="G24" s="12">
        <f t="shared" si="30"/>
        <v>0</v>
      </c>
      <c r="H24" s="12">
        <f t="shared" si="30"/>
        <v>341122</v>
      </c>
      <c r="I24" s="12">
        <f t="shared" ref="I24:K24" si="31">I44+I64+I84+I104+I124+I144</f>
        <v>0</v>
      </c>
      <c r="J24" s="12">
        <f t="shared" si="31"/>
        <v>0</v>
      </c>
      <c r="K24" s="12">
        <f t="shared" si="31"/>
        <v>0</v>
      </c>
      <c r="L24" s="12">
        <f t="shared" ref="L24" si="32">L44+L64+L84+L104+L124+L144</f>
        <v>341122</v>
      </c>
    </row>
    <row r="25" spans="1:12" ht="15" hidden="1">
      <c r="A25" s="61"/>
      <c r="B25" s="24">
        <v>6000</v>
      </c>
      <c r="C25" s="17" t="s">
        <v>27</v>
      </c>
      <c r="D25" s="12">
        <f t="shared" si="30"/>
        <v>569123</v>
      </c>
      <c r="E25" s="12">
        <f t="shared" si="30"/>
        <v>569123</v>
      </c>
      <c r="F25" s="12">
        <f t="shared" si="30"/>
        <v>0</v>
      </c>
      <c r="G25" s="12">
        <f t="shared" si="30"/>
        <v>0</v>
      </c>
      <c r="H25" s="12">
        <f t="shared" si="30"/>
        <v>569123</v>
      </c>
      <c r="I25" s="12">
        <f t="shared" ref="I25:K25" si="33">I45+I65+I85+I105+I125+I145</f>
        <v>0</v>
      </c>
      <c r="J25" s="12">
        <f t="shared" si="33"/>
        <v>0</v>
      </c>
      <c r="K25" s="12">
        <f t="shared" si="33"/>
        <v>0</v>
      </c>
      <c r="L25" s="12">
        <f t="shared" ref="L25" si="34">L45+L65+L85+L105+L125+L145</f>
        <v>569123</v>
      </c>
    </row>
    <row r="26" spans="1:12" ht="14.25" hidden="1">
      <c r="A26" s="61"/>
      <c r="B26" s="25" t="s">
        <v>28</v>
      </c>
      <c r="C26" s="14" t="s">
        <v>29</v>
      </c>
      <c r="D26" s="15">
        <f t="shared" ref="D26:I26" si="35">D27</f>
        <v>631092</v>
      </c>
      <c r="E26" s="15">
        <f t="shared" si="35"/>
        <v>631097</v>
      </c>
      <c r="F26" s="15">
        <f t="shared" si="35"/>
        <v>0</v>
      </c>
      <c r="G26" s="15">
        <f t="shared" si="35"/>
        <v>0</v>
      </c>
      <c r="H26" s="15">
        <f t="shared" si="35"/>
        <v>631092</v>
      </c>
      <c r="I26" s="15">
        <f t="shared" si="35"/>
        <v>0</v>
      </c>
      <c r="J26" s="15">
        <f t="shared" ref="J26:L26" si="36">J27</f>
        <v>0</v>
      </c>
      <c r="K26" s="15">
        <f t="shared" si="36"/>
        <v>0</v>
      </c>
      <c r="L26" s="15">
        <f t="shared" si="36"/>
        <v>631092</v>
      </c>
    </row>
    <row r="27" spans="1:12" ht="15" hidden="1">
      <c r="A27" s="61"/>
      <c r="B27" s="26">
        <v>5000</v>
      </c>
      <c r="C27" s="11" t="s">
        <v>30</v>
      </c>
      <c r="D27" s="12">
        <f t="shared" ref="D27:I27" si="37">D47+D67+D87+D107+D127+D147</f>
        <v>631092</v>
      </c>
      <c r="E27" s="12">
        <f t="shared" si="37"/>
        <v>631097</v>
      </c>
      <c r="F27" s="12">
        <f t="shared" si="37"/>
        <v>0</v>
      </c>
      <c r="G27" s="12">
        <f t="shared" si="37"/>
        <v>0</v>
      </c>
      <c r="H27" s="12">
        <f t="shared" si="37"/>
        <v>631092</v>
      </c>
      <c r="I27" s="12">
        <f t="shared" si="37"/>
        <v>0</v>
      </c>
      <c r="J27" s="12">
        <f t="shared" ref="J27:K27" si="38">J47+J67+J87+J107+J127+J147</f>
        <v>0</v>
      </c>
      <c r="K27" s="12">
        <f t="shared" si="38"/>
        <v>0</v>
      </c>
      <c r="L27" s="12">
        <f t="shared" ref="L27" si="39">L47+L67+L87+L107+L127+L147</f>
        <v>631092</v>
      </c>
    </row>
    <row r="28" spans="1:12" ht="15" hidden="1">
      <c r="A28" s="61"/>
      <c r="B28" s="13"/>
      <c r="C28" s="27" t="s">
        <v>31</v>
      </c>
      <c r="D28" s="28">
        <f t="shared" ref="D28:I28" si="40">D10-D16</f>
        <v>-500</v>
      </c>
      <c r="E28" s="28">
        <f t="shared" si="40"/>
        <v>-490.00000000745058</v>
      </c>
      <c r="F28" s="28">
        <f t="shared" si="40"/>
        <v>0</v>
      </c>
      <c r="G28" s="28">
        <f t="shared" si="40"/>
        <v>0</v>
      </c>
      <c r="H28" s="28">
        <f t="shared" si="40"/>
        <v>-500</v>
      </c>
      <c r="I28" s="28">
        <f t="shared" si="40"/>
        <v>0</v>
      </c>
      <c r="J28" s="28">
        <f t="shared" ref="J28:K28" si="41">J10-J16</f>
        <v>0</v>
      </c>
      <c r="K28" s="28">
        <f t="shared" si="41"/>
        <v>0</v>
      </c>
      <c r="L28" s="28">
        <f t="shared" ref="L28" si="42">L10-L16</f>
        <v>-500</v>
      </c>
    </row>
    <row r="29" spans="1:12" ht="22.5" hidden="1">
      <c r="A29" s="62"/>
      <c r="B29" s="29"/>
      <c r="C29" s="30" t="s">
        <v>32</v>
      </c>
      <c r="D29" s="31">
        <f t="shared" ref="D29:I29" si="43">D49</f>
        <v>500</v>
      </c>
      <c r="E29" s="31">
        <f t="shared" si="43"/>
        <v>500</v>
      </c>
      <c r="F29" s="31">
        <f t="shared" si="43"/>
        <v>0</v>
      </c>
      <c r="G29" s="31">
        <f t="shared" si="43"/>
        <v>0</v>
      </c>
      <c r="H29" s="31">
        <f t="shared" si="43"/>
        <v>500</v>
      </c>
      <c r="I29" s="31">
        <f t="shared" si="43"/>
        <v>0</v>
      </c>
      <c r="J29" s="31">
        <f t="shared" ref="J29:K29" si="44">J49</f>
        <v>0</v>
      </c>
      <c r="K29" s="31">
        <f t="shared" si="44"/>
        <v>0</v>
      </c>
      <c r="L29" s="31">
        <f t="shared" ref="L29" si="45">L49</f>
        <v>500</v>
      </c>
    </row>
    <row r="30" spans="1:12" ht="19.149999999999999" hidden="1" customHeight="1">
      <c r="A30" s="63" t="s">
        <v>33</v>
      </c>
      <c r="B30" s="6" t="s">
        <v>5</v>
      </c>
      <c r="C30" s="7" t="s">
        <v>6</v>
      </c>
      <c r="D30" s="8">
        <f t="shared" ref="D30:I30" si="46">D31+D34+D32</f>
        <v>11506864</v>
      </c>
      <c r="E30" s="8">
        <f t="shared" si="46"/>
        <v>11506867</v>
      </c>
      <c r="F30" s="8">
        <f t="shared" si="46"/>
        <v>-427164</v>
      </c>
      <c r="G30" s="8">
        <f t="shared" si="46"/>
        <v>16230.830000000075</v>
      </c>
      <c r="H30" s="8">
        <f t="shared" si="46"/>
        <v>11095930.83</v>
      </c>
      <c r="I30" s="8">
        <f t="shared" si="46"/>
        <v>0</v>
      </c>
      <c r="J30" s="8">
        <f t="shared" ref="J30:L30" si="47">J31+J34+J32</f>
        <v>21000</v>
      </c>
      <c r="K30" s="8">
        <f t="shared" si="47"/>
        <v>-36341</v>
      </c>
      <c r="L30" s="8">
        <f t="shared" si="47"/>
        <v>11080589.83</v>
      </c>
    </row>
    <row r="31" spans="1:12" ht="21" hidden="1">
      <c r="A31" s="64"/>
      <c r="B31" s="32" t="s">
        <v>7</v>
      </c>
      <c r="C31" s="33" t="s">
        <v>8</v>
      </c>
      <c r="D31" s="34">
        <v>1970360</v>
      </c>
      <c r="E31" s="34">
        <v>1970361</v>
      </c>
      <c r="F31" s="34">
        <v>-366515</v>
      </c>
      <c r="G31" s="34"/>
      <c r="H31" s="34">
        <f>D31+F31+G31</f>
        <v>1603845</v>
      </c>
      <c r="I31" s="34"/>
      <c r="J31" s="34"/>
      <c r="K31" s="34"/>
      <c r="L31" s="34">
        <f>H31+I31+J31+K31</f>
        <v>1603845</v>
      </c>
    </row>
    <row r="32" spans="1:12" ht="21" hidden="1">
      <c r="A32" s="64"/>
      <c r="B32" s="13" t="s">
        <v>9</v>
      </c>
      <c r="C32" s="14" t="s">
        <v>10</v>
      </c>
      <c r="D32" s="47">
        <f t="shared" ref="D32:I32" si="48">D33</f>
        <v>299756</v>
      </c>
      <c r="E32" s="47">
        <f t="shared" si="48"/>
        <v>299757</v>
      </c>
      <c r="F32" s="47">
        <f t="shared" si="48"/>
        <v>-34756</v>
      </c>
      <c r="G32" s="47">
        <f t="shared" si="48"/>
        <v>0</v>
      </c>
      <c r="H32" s="47">
        <f t="shared" si="48"/>
        <v>265000</v>
      </c>
      <c r="I32" s="47">
        <f t="shared" si="48"/>
        <v>0</v>
      </c>
      <c r="J32" s="47">
        <f t="shared" ref="J32:L32" si="49">J33</f>
        <v>0</v>
      </c>
      <c r="K32" s="47">
        <f t="shared" si="49"/>
        <v>0</v>
      </c>
      <c r="L32" s="47">
        <f t="shared" si="49"/>
        <v>265000</v>
      </c>
    </row>
    <row r="33" spans="1:12" ht="22.5" hidden="1">
      <c r="A33" s="64"/>
      <c r="B33" s="35">
        <v>19550</v>
      </c>
      <c r="C33" s="36" t="s">
        <v>11</v>
      </c>
      <c r="D33" s="34">
        <v>299756</v>
      </c>
      <c r="E33" s="34">
        <v>299757</v>
      </c>
      <c r="F33" s="34">
        <v>-34756</v>
      </c>
      <c r="G33" s="34"/>
      <c r="H33" s="34">
        <f>D33+F33+G33</f>
        <v>265000</v>
      </c>
      <c r="I33" s="34"/>
      <c r="J33" s="34"/>
      <c r="K33" s="34"/>
      <c r="L33" s="34">
        <f>H33+I33+J33+K33</f>
        <v>265000</v>
      </c>
    </row>
    <row r="34" spans="1:12" ht="14.25" hidden="1">
      <c r="A34" s="64"/>
      <c r="B34" s="18">
        <v>21700</v>
      </c>
      <c r="C34" s="14" t="s">
        <v>12</v>
      </c>
      <c r="D34" s="15">
        <f t="shared" ref="D34:I34" si="50">D35</f>
        <v>9236748</v>
      </c>
      <c r="E34" s="15">
        <f t="shared" si="50"/>
        <v>9236749</v>
      </c>
      <c r="F34" s="15">
        <f t="shared" si="50"/>
        <v>-25893</v>
      </c>
      <c r="G34" s="15">
        <f t="shared" si="50"/>
        <v>16230.830000000075</v>
      </c>
      <c r="H34" s="15">
        <f t="shared" si="50"/>
        <v>9227085.8300000001</v>
      </c>
      <c r="I34" s="15">
        <f t="shared" si="50"/>
        <v>0</v>
      </c>
      <c r="J34" s="15">
        <f t="shared" ref="J34:L34" si="51">J35</f>
        <v>21000</v>
      </c>
      <c r="K34" s="15">
        <f t="shared" si="51"/>
        <v>-36341</v>
      </c>
      <c r="L34" s="15">
        <f t="shared" si="51"/>
        <v>9211744.8300000001</v>
      </c>
    </row>
    <row r="35" spans="1:12" ht="15" hidden="1">
      <c r="A35" s="64"/>
      <c r="B35" s="35">
        <v>21710</v>
      </c>
      <c r="C35" s="36" t="s">
        <v>13</v>
      </c>
      <c r="D35" s="34">
        <v>9236748</v>
      </c>
      <c r="E35" s="34">
        <v>9236749</v>
      </c>
      <c r="F35" s="34">
        <v>-25893</v>
      </c>
      <c r="G35" s="34">
        <v>16230.830000000075</v>
      </c>
      <c r="H35" s="34">
        <f>D35+F35+G35</f>
        <v>9227085.8300000001</v>
      </c>
      <c r="I35" s="34"/>
      <c r="J35" s="34">
        <f>21000</f>
        <v>21000</v>
      </c>
      <c r="K35" s="34">
        <v>-36341</v>
      </c>
      <c r="L35" s="34">
        <f>H35+I35+J35+K35</f>
        <v>9211744.8300000001</v>
      </c>
    </row>
    <row r="36" spans="1:12" ht="14.25" hidden="1">
      <c r="A36" s="64"/>
      <c r="B36" s="13" t="s">
        <v>14</v>
      </c>
      <c r="C36" s="14" t="s">
        <v>15</v>
      </c>
      <c r="D36" s="15">
        <f t="shared" ref="D36:I36" si="52">D37+D46</f>
        <v>11507364</v>
      </c>
      <c r="E36" s="15">
        <f t="shared" si="52"/>
        <v>11507365</v>
      </c>
      <c r="F36" s="15">
        <f t="shared" si="52"/>
        <v>-427164</v>
      </c>
      <c r="G36" s="15">
        <f t="shared" si="52"/>
        <v>16230.830000000075</v>
      </c>
      <c r="H36" s="15">
        <f t="shared" si="52"/>
        <v>11096430.83</v>
      </c>
      <c r="I36" s="15">
        <f t="shared" si="52"/>
        <v>0</v>
      </c>
      <c r="J36" s="15">
        <f t="shared" ref="J36:L36" si="53">J37+J46</f>
        <v>21000</v>
      </c>
      <c r="K36" s="15">
        <f t="shared" si="53"/>
        <v>-36341</v>
      </c>
      <c r="L36" s="15">
        <f t="shared" si="53"/>
        <v>11081089.83</v>
      </c>
    </row>
    <row r="37" spans="1:12" ht="21" hidden="1">
      <c r="A37" s="64"/>
      <c r="B37" s="13" t="s">
        <v>16</v>
      </c>
      <c r="C37" s="14" t="s">
        <v>17</v>
      </c>
      <c r="D37" s="15">
        <f t="shared" ref="D37:I37" si="54">D38+D43</f>
        <v>11336214</v>
      </c>
      <c r="E37" s="15">
        <f t="shared" si="54"/>
        <v>11336214</v>
      </c>
      <c r="F37" s="15">
        <f t="shared" si="54"/>
        <v>-427164</v>
      </c>
      <c r="G37" s="15">
        <f t="shared" si="54"/>
        <v>16230.830000000075</v>
      </c>
      <c r="H37" s="15">
        <f t="shared" si="54"/>
        <v>10925280.83</v>
      </c>
      <c r="I37" s="15">
        <f t="shared" si="54"/>
        <v>0</v>
      </c>
      <c r="J37" s="15">
        <f t="shared" ref="J37:L37" si="55">J38+J43</f>
        <v>21000</v>
      </c>
      <c r="K37" s="15">
        <f t="shared" si="55"/>
        <v>-36341</v>
      </c>
      <c r="L37" s="15">
        <f t="shared" si="55"/>
        <v>10909939.83</v>
      </c>
    </row>
    <row r="38" spans="1:12" ht="14.25" hidden="1">
      <c r="A38" s="64"/>
      <c r="B38" s="13" t="s">
        <v>18</v>
      </c>
      <c r="C38" s="19" t="s">
        <v>19</v>
      </c>
      <c r="D38" s="20">
        <f t="shared" ref="D38:I38" si="56">D39+D42</f>
        <v>11116172</v>
      </c>
      <c r="E38" s="20">
        <f t="shared" si="56"/>
        <v>11116172</v>
      </c>
      <c r="F38" s="20">
        <f t="shared" si="56"/>
        <v>-427164</v>
      </c>
      <c r="G38" s="20">
        <f t="shared" si="56"/>
        <v>16230.830000000075</v>
      </c>
      <c r="H38" s="20">
        <f t="shared" si="56"/>
        <v>10705238.83</v>
      </c>
      <c r="I38" s="20">
        <f t="shared" si="56"/>
        <v>0</v>
      </c>
      <c r="J38" s="20">
        <f t="shared" ref="J38:L38" si="57">J39+J42</f>
        <v>21000</v>
      </c>
      <c r="K38" s="20">
        <f t="shared" si="57"/>
        <v>-36341</v>
      </c>
      <c r="L38" s="20">
        <f t="shared" si="57"/>
        <v>10689897.83</v>
      </c>
    </row>
    <row r="39" spans="1:12" ht="15" hidden="1">
      <c r="A39" s="64"/>
      <c r="B39" s="37">
        <v>1000</v>
      </c>
      <c r="C39" s="36" t="s">
        <v>20</v>
      </c>
      <c r="D39" s="34">
        <v>7894379</v>
      </c>
      <c r="E39" s="34">
        <v>7894379</v>
      </c>
      <c r="F39" s="34"/>
      <c r="G39" s="34"/>
      <c r="H39" s="34">
        <f>D39+F39+G39</f>
        <v>7894379</v>
      </c>
      <c r="I39" s="34">
        <f>I40+I41</f>
        <v>0</v>
      </c>
      <c r="J39" s="34">
        <f t="shared" ref="J39:K39" si="58">J40+J41</f>
        <v>0</v>
      </c>
      <c r="K39" s="34">
        <f t="shared" si="58"/>
        <v>0</v>
      </c>
      <c r="L39" s="34">
        <f>H39+I39+J39+K39</f>
        <v>7894379</v>
      </c>
    </row>
    <row r="40" spans="1:12" ht="15" hidden="1">
      <c r="A40" s="64"/>
      <c r="B40" s="38">
        <v>1100</v>
      </c>
      <c r="C40" s="36" t="s">
        <v>21</v>
      </c>
      <c r="D40" s="34">
        <v>6316196</v>
      </c>
      <c r="E40" s="34">
        <v>6316196</v>
      </c>
      <c r="F40" s="34"/>
      <c r="G40" s="34"/>
      <c r="H40" s="34">
        <f>D40+F40+G40</f>
        <v>6316196</v>
      </c>
      <c r="I40" s="34"/>
      <c r="J40" s="34"/>
      <c r="K40" s="34"/>
      <c r="L40" s="34">
        <f>H40+I40+J40+K40</f>
        <v>6316196</v>
      </c>
    </row>
    <row r="41" spans="1:12" ht="15" hidden="1">
      <c r="A41" s="64"/>
      <c r="B41" s="38">
        <v>1200</v>
      </c>
      <c r="C41" s="39" t="s">
        <v>22</v>
      </c>
      <c r="D41" s="34">
        <v>1578183</v>
      </c>
      <c r="E41" s="34">
        <v>1578183</v>
      </c>
      <c r="F41" s="34"/>
      <c r="G41" s="34"/>
      <c r="H41" s="34">
        <f>D41+F41+G41</f>
        <v>1578183</v>
      </c>
      <c r="I41" s="34"/>
      <c r="J41" s="34"/>
      <c r="K41" s="34"/>
      <c r="L41" s="34">
        <f>H41+I41+J41+K41</f>
        <v>1578183</v>
      </c>
    </row>
    <row r="42" spans="1:12" ht="15" hidden="1">
      <c r="A42" s="64"/>
      <c r="B42" s="40">
        <v>2000</v>
      </c>
      <c r="C42" s="39" t="s">
        <v>23</v>
      </c>
      <c r="D42" s="34">
        <f>3221293+500</f>
        <v>3221793</v>
      </c>
      <c r="E42" s="34">
        <f>3221293+500</f>
        <v>3221793</v>
      </c>
      <c r="F42" s="34">
        <v>-427164</v>
      </c>
      <c r="G42" s="34">
        <v>16230.830000000075</v>
      </c>
      <c r="H42" s="34">
        <f>D42+F42+G42</f>
        <v>2810859.83</v>
      </c>
      <c r="I42" s="34"/>
      <c r="J42" s="34">
        <f>21000</f>
        <v>21000</v>
      </c>
      <c r="K42" s="34">
        <v>-36341</v>
      </c>
      <c r="L42" s="34">
        <f>H42+I42+J42+K42</f>
        <v>2795518.83</v>
      </c>
    </row>
    <row r="43" spans="1:12" ht="14.25" hidden="1">
      <c r="A43" s="64"/>
      <c r="B43" s="25" t="s">
        <v>24</v>
      </c>
      <c r="C43" s="14" t="s">
        <v>25</v>
      </c>
      <c r="D43" s="15">
        <f t="shared" ref="D43:I43" si="59">D44+D45</f>
        <v>220042</v>
      </c>
      <c r="E43" s="15">
        <f t="shared" si="59"/>
        <v>220042</v>
      </c>
      <c r="F43" s="15">
        <f t="shared" si="59"/>
        <v>0</v>
      </c>
      <c r="G43" s="15">
        <f t="shared" si="59"/>
        <v>0</v>
      </c>
      <c r="H43" s="15">
        <f t="shared" si="59"/>
        <v>220042</v>
      </c>
      <c r="I43" s="15">
        <f t="shared" si="59"/>
        <v>0</v>
      </c>
      <c r="J43" s="15">
        <f t="shared" ref="J43:L43" si="60">J44+J45</f>
        <v>0</v>
      </c>
      <c r="K43" s="15">
        <f t="shared" si="60"/>
        <v>0</v>
      </c>
      <c r="L43" s="15">
        <f t="shared" si="60"/>
        <v>220042</v>
      </c>
    </row>
    <row r="44" spans="1:12" ht="15" hidden="1">
      <c r="A44" s="64"/>
      <c r="B44" s="40">
        <v>6000</v>
      </c>
      <c r="C44" s="36" t="s">
        <v>34</v>
      </c>
      <c r="D44" s="34">
        <v>93654</v>
      </c>
      <c r="E44" s="34">
        <v>93654</v>
      </c>
      <c r="F44" s="34"/>
      <c r="G44" s="34"/>
      <c r="H44" s="34">
        <f>D44+F44+G44</f>
        <v>93654</v>
      </c>
      <c r="I44" s="34"/>
      <c r="J44" s="34"/>
      <c r="K44" s="34"/>
      <c r="L44" s="34">
        <f>H44+I44+J44+K44</f>
        <v>93654</v>
      </c>
    </row>
    <row r="45" spans="1:12" ht="15" hidden="1" customHeight="1">
      <c r="A45" s="64"/>
      <c r="B45" s="40">
        <v>6000</v>
      </c>
      <c r="C45" s="36" t="s">
        <v>27</v>
      </c>
      <c r="D45" s="34">
        <v>126388</v>
      </c>
      <c r="E45" s="34">
        <v>126388</v>
      </c>
      <c r="F45" s="34"/>
      <c r="G45" s="34"/>
      <c r="H45" s="34">
        <f>D45+F45+G45</f>
        <v>126388</v>
      </c>
      <c r="I45" s="34"/>
      <c r="J45" s="34"/>
      <c r="K45" s="34"/>
      <c r="L45" s="34">
        <f>H45+I45+J45+K45</f>
        <v>126388</v>
      </c>
    </row>
    <row r="46" spans="1:12" ht="14.25" hidden="1">
      <c r="A46" s="64"/>
      <c r="B46" s="25" t="s">
        <v>28</v>
      </c>
      <c r="C46" s="14" t="s">
        <v>29</v>
      </c>
      <c r="D46" s="15">
        <f t="shared" ref="D46:I46" si="61">D47</f>
        <v>171150</v>
      </c>
      <c r="E46" s="15">
        <f t="shared" si="61"/>
        <v>171151</v>
      </c>
      <c r="F46" s="15">
        <f t="shared" si="61"/>
        <v>0</v>
      </c>
      <c r="G46" s="15">
        <f t="shared" si="61"/>
        <v>0</v>
      </c>
      <c r="H46" s="15">
        <f t="shared" si="61"/>
        <v>171150</v>
      </c>
      <c r="I46" s="15">
        <f t="shared" si="61"/>
        <v>0</v>
      </c>
      <c r="J46" s="15">
        <f t="shared" ref="J46:L46" si="62">J47</f>
        <v>0</v>
      </c>
      <c r="K46" s="15">
        <f t="shared" si="62"/>
        <v>0</v>
      </c>
      <c r="L46" s="15">
        <f t="shared" si="62"/>
        <v>171150</v>
      </c>
    </row>
    <row r="47" spans="1:12" ht="15" hidden="1">
      <c r="A47" s="64"/>
      <c r="B47" s="41">
        <v>5000</v>
      </c>
      <c r="C47" s="33" t="s">
        <v>30</v>
      </c>
      <c r="D47" s="34">
        <v>171150</v>
      </c>
      <c r="E47" s="34">
        <v>171151</v>
      </c>
      <c r="F47" s="34"/>
      <c r="G47" s="34"/>
      <c r="H47" s="34">
        <f>D47+F47+G47</f>
        <v>171150</v>
      </c>
      <c r="I47" s="34"/>
      <c r="J47" s="34"/>
      <c r="K47" s="34"/>
      <c r="L47" s="34">
        <f>H47+I47+J47+K47</f>
        <v>171150</v>
      </c>
    </row>
    <row r="48" spans="1:12" ht="15" hidden="1">
      <c r="A48" s="64"/>
      <c r="B48" s="13"/>
      <c r="C48" s="27" t="s">
        <v>31</v>
      </c>
      <c r="D48" s="28">
        <f t="shared" ref="D48:I48" si="63">D30-D36</f>
        <v>-500</v>
      </c>
      <c r="E48" s="28">
        <f t="shared" si="63"/>
        <v>-498</v>
      </c>
      <c r="F48" s="28">
        <f t="shared" si="63"/>
        <v>0</v>
      </c>
      <c r="G48" s="28">
        <f t="shared" si="63"/>
        <v>0</v>
      </c>
      <c r="H48" s="28">
        <f t="shared" si="63"/>
        <v>-500</v>
      </c>
      <c r="I48" s="28">
        <f t="shared" si="63"/>
        <v>0</v>
      </c>
      <c r="J48" s="28">
        <f t="shared" ref="J48:K48" si="64">J30-J36</f>
        <v>0</v>
      </c>
      <c r="K48" s="28">
        <f t="shared" si="64"/>
        <v>0</v>
      </c>
      <c r="L48" s="28">
        <f t="shared" ref="L48" si="65">L30-L36</f>
        <v>-500</v>
      </c>
    </row>
    <row r="49" spans="1:12" ht="22.5" hidden="1">
      <c r="A49" s="65"/>
      <c r="B49" s="29"/>
      <c r="C49" s="30" t="s">
        <v>32</v>
      </c>
      <c r="D49" s="31">
        <v>500</v>
      </c>
      <c r="E49" s="31">
        <v>500</v>
      </c>
      <c r="F49" s="31"/>
      <c r="G49" s="31"/>
      <c r="H49" s="31">
        <v>500</v>
      </c>
      <c r="I49" s="31"/>
      <c r="J49" s="31"/>
      <c r="K49" s="31"/>
      <c r="L49" s="31">
        <f>H49-I49-J49-K49</f>
        <v>500</v>
      </c>
    </row>
    <row r="50" spans="1:12" ht="19.149999999999999" hidden="1" customHeight="1">
      <c r="A50" s="63" t="s">
        <v>35</v>
      </c>
      <c r="B50" s="6" t="s">
        <v>5</v>
      </c>
      <c r="C50" s="7" t="s">
        <v>6</v>
      </c>
      <c r="D50" s="8">
        <f t="shared" ref="D50:I50" si="66">D51+D54+D52</f>
        <v>5615160.0986940544</v>
      </c>
      <c r="E50" s="8">
        <f t="shared" si="66"/>
        <v>5615163.0986940498</v>
      </c>
      <c r="F50" s="8">
        <f t="shared" si="66"/>
        <v>-16363</v>
      </c>
      <c r="G50" s="8">
        <f t="shared" si="66"/>
        <v>-32807</v>
      </c>
      <c r="H50" s="8">
        <f t="shared" si="66"/>
        <v>5565990.0986940544</v>
      </c>
      <c r="I50" s="8">
        <f t="shared" si="66"/>
        <v>0</v>
      </c>
      <c r="J50" s="8">
        <f t="shared" ref="J50:L50" si="67">J51+J54+J52</f>
        <v>10500</v>
      </c>
      <c r="K50" s="8">
        <f t="shared" si="67"/>
        <v>30263</v>
      </c>
      <c r="L50" s="8">
        <f t="shared" si="67"/>
        <v>5606753.0986940544</v>
      </c>
    </row>
    <row r="51" spans="1:12" ht="21" hidden="1">
      <c r="A51" s="64"/>
      <c r="B51" s="32" t="s">
        <v>7</v>
      </c>
      <c r="C51" s="33" t="s">
        <v>8</v>
      </c>
      <c r="D51" s="34">
        <v>1213000</v>
      </c>
      <c r="E51" s="34">
        <v>1213001</v>
      </c>
      <c r="F51" s="34"/>
      <c r="G51" s="34"/>
      <c r="H51" s="34">
        <f>D51+F51+G51</f>
        <v>1213000</v>
      </c>
      <c r="I51" s="34"/>
      <c r="J51" s="34"/>
      <c r="K51" s="34"/>
      <c r="L51" s="34">
        <f>H51+I51+J51+K51</f>
        <v>1213000</v>
      </c>
    </row>
    <row r="52" spans="1:12" ht="21" hidden="1">
      <c r="A52" s="64"/>
      <c r="B52" s="13" t="s">
        <v>9</v>
      </c>
      <c r="C52" s="14" t="s">
        <v>10</v>
      </c>
      <c r="D52" s="47">
        <f t="shared" ref="D52:I52" si="68">D53</f>
        <v>7946</v>
      </c>
      <c r="E52" s="47">
        <f t="shared" si="68"/>
        <v>7947</v>
      </c>
      <c r="F52" s="47">
        <f t="shared" si="68"/>
        <v>-2946</v>
      </c>
      <c r="G52" s="47">
        <f t="shared" si="68"/>
        <v>0</v>
      </c>
      <c r="H52" s="47">
        <f t="shared" si="68"/>
        <v>5000</v>
      </c>
      <c r="I52" s="47">
        <f t="shared" si="68"/>
        <v>0</v>
      </c>
      <c r="J52" s="47">
        <f t="shared" ref="J52:L52" si="69">J53</f>
        <v>0</v>
      </c>
      <c r="K52" s="47">
        <f t="shared" si="69"/>
        <v>0</v>
      </c>
      <c r="L52" s="47">
        <f t="shared" si="69"/>
        <v>5000</v>
      </c>
    </row>
    <row r="53" spans="1:12" ht="22.5" hidden="1">
      <c r="A53" s="64"/>
      <c r="B53" s="35">
        <v>19550</v>
      </c>
      <c r="C53" s="36" t="s">
        <v>11</v>
      </c>
      <c r="D53" s="34">
        <v>7946</v>
      </c>
      <c r="E53" s="34">
        <v>7947</v>
      </c>
      <c r="F53" s="34">
        <v>-2946</v>
      </c>
      <c r="G53" s="34"/>
      <c r="H53" s="34">
        <f>D53+F53+G53</f>
        <v>5000</v>
      </c>
      <c r="I53" s="34"/>
      <c r="J53" s="34"/>
      <c r="K53" s="34"/>
      <c r="L53" s="34">
        <f>H53+I53+J53+K53</f>
        <v>5000</v>
      </c>
    </row>
    <row r="54" spans="1:12" ht="14.25" hidden="1">
      <c r="A54" s="64"/>
      <c r="B54" s="18">
        <v>21700</v>
      </c>
      <c r="C54" s="14" t="s">
        <v>12</v>
      </c>
      <c r="D54" s="15">
        <f t="shared" ref="D54:I54" si="70">D55</f>
        <v>4394214.0986940544</v>
      </c>
      <c r="E54" s="15">
        <f t="shared" si="70"/>
        <v>4394215.0986940498</v>
      </c>
      <c r="F54" s="15">
        <f t="shared" si="70"/>
        <v>-13417</v>
      </c>
      <c r="G54" s="15">
        <f t="shared" si="70"/>
        <v>-32807</v>
      </c>
      <c r="H54" s="15">
        <f t="shared" si="70"/>
        <v>4347990.0986940544</v>
      </c>
      <c r="I54" s="15">
        <f t="shared" si="70"/>
        <v>0</v>
      </c>
      <c r="J54" s="15">
        <f t="shared" ref="J54:L54" si="71">J55</f>
        <v>10500</v>
      </c>
      <c r="K54" s="15">
        <f t="shared" si="71"/>
        <v>30263</v>
      </c>
      <c r="L54" s="15">
        <f t="shared" si="71"/>
        <v>4388753.0986940544</v>
      </c>
    </row>
    <row r="55" spans="1:12" ht="15" hidden="1">
      <c r="A55" s="64"/>
      <c r="B55" s="35">
        <v>21710</v>
      </c>
      <c r="C55" s="36" t="s">
        <v>13</v>
      </c>
      <c r="D55" s="34">
        <v>4394214.0986940544</v>
      </c>
      <c r="E55" s="34">
        <v>4394215.0986940498</v>
      </c>
      <c r="F55" s="34">
        <v>-13417</v>
      </c>
      <c r="G55" s="34">
        <v>-32807</v>
      </c>
      <c r="H55" s="34">
        <f>D55+F55+G55</f>
        <v>4347990.0986940544</v>
      </c>
      <c r="I55" s="34"/>
      <c r="J55" s="34">
        <v>10500</v>
      </c>
      <c r="K55" s="34">
        <v>30263</v>
      </c>
      <c r="L55" s="34">
        <f>H55+I55+J55+K55</f>
        <v>4388753.0986940544</v>
      </c>
    </row>
    <row r="56" spans="1:12" ht="14.25" hidden="1">
      <c r="A56" s="64"/>
      <c r="B56" s="13" t="s">
        <v>14</v>
      </c>
      <c r="C56" s="14" t="s">
        <v>15</v>
      </c>
      <c r="D56" s="15">
        <f t="shared" ref="D56:I56" si="72">D57+D66</f>
        <v>5615160.0986940544</v>
      </c>
      <c r="E56" s="15">
        <f t="shared" si="72"/>
        <v>5615161.0986940544</v>
      </c>
      <c r="F56" s="15">
        <f t="shared" si="72"/>
        <v>-16363</v>
      </c>
      <c r="G56" s="15">
        <f t="shared" si="72"/>
        <v>-32807</v>
      </c>
      <c r="H56" s="15">
        <f t="shared" si="72"/>
        <v>5565990.0986940544</v>
      </c>
      <c r="I56" s="15">
        <f t="shared" si="72"/>
        <v>0</v>
      </c>
      <c r="J56" s="15">
        <f t="shared" ref="J56:L56" si="73">J57+J66</f>
        <v>10500</v>
      </c>
      <c r="K56" s="15">
        <f t="shared" si="73"/>
        <v>30263</v>
      </c>
      <c r="L56" s="15">
        <f t="shared" si="73"/>
        <v>5606753.0986940544</v>
      </c>
    </row>
    <row r="57" spans="1:12" ht="21" hidden="1">
      <c r="A57" s="64"/>
      <c r="B57" s="13" t="s">
        <v>16</v>
      </c>
      <c r="C57" s="14" t="s">
        <v>17</v>
      </c>
      <c r="D57" s="15">
        <f t="shared" ref="D57:I57" si="74">D58+D63</f>
        <v>5502509.0986940544</v>
      </c>
      <c r="E57" s="15">
        <f t="shared" si="74"/>
        <v>5502509.0986940544</v>
      </c>
      <c r="F57" s="15">
        <f t="shared" si="74"/>
        <v>-16363</v>
      </c>
      <c r="G57" s="15">
        <f t="shared" si="74"/>
        <v>-32807</v>
      </c>
      <c r="H57" s="15">
        <f t="shared" si="74"/>
        <v>5453339.0986940544</v>
      </c>
      <c r="I57" s="15">
        <f t="shared" si="74"/>
        <v>0</v>
      </c>
      <c r="J57" s="15">
        <f t="shared" ref="J57:L57" si="75">J58+J63</f>
        <v>10500</v>
      </c>
      <c r="K57" s="15">
        <f t="shared" si="75"/>
        <v>30263</v>
      </c>
      <c r="L57" s="15">
        <f t="shared" si="75"/>
        <v>5494102.0986940544</v>
      </c>
    </row>
    <row r="58" spans="1:12" ht="14.25" hidden="1">
      <c r="A58" s="64"/>
      <c r="B58" s="13" t="s">
        <v>18</v>
      </c>
      <c r="C58" s="19" t="s">
        <v>19</v>
      </c>
      <c r="D58" s="20">
        <f t="shared" ref="D58:I58" si="76">D59+D62</f>
        <v>5337329.0986940544</v>
      </c>
      <c r="E58" s="20">
        <f t="shared" si="76"/>
        <v>5337329.0986940544</v>
      </c>
      <c r="F58" s="20">
        <f t="shared" si="76"/>
        <v>-16363</v>
      </c>
      <c r="G58" s="20">
        <f t="shared" si="76"/>
        <v>-32807</v>
      </c>
      <c r="H58" s="20">
        <f t="shared" si="76"/>
        <v>5288159.0986940544</v>
      </c>
      <c r="I58" s="20">
        <f t="shared" si="76"/>
        <v>0</v>
      </c>
      <c r="J58" s="20">
        <f t="shared" ref="J58:L58" si="77">J59+J62</f>
        <v>10500</v>
      </c>
      <c r="K58" s="20">
        <f t="shared" si="77"/>
        <v>30263</v>
      </c>
      <c r="L58" s="20">
        <f t="shared" si="77"/>
        <v>5328922.0986940544</v>
      </c>
    </row>
    <row r="59" spans="1:12" ht="15" hidden="1">
      <c r="A59" s="64"/>
      <c r="B59" s="37">
        <v>1000</v>
      </c>
      <c r="C59" s="36" t="s">
        <v>20</v>
      </c>
      <c r="D59" s="34">
        <v>3773567</v>
      </c>
      <c r="E59" s="34">
        <v>3773567</v>
      </c>
      <c r="F59" s="34"/>
      <c r="G59" s="34"/>
      <c r="H59" s="34">
        <f>D59+F59+G59</f>
        <v>3773567</v>
      </c>
      <c r="I59" s="34">
        <f>I60+I61</f>
        <v>0</v>
      </c>
      <c r="J59" s="34">
        <f t="shared" ref="J59:K59" si="78">J60+J61</f>
        <v>0</v>
      </c>
      <c r="K59" s="34">
        <f t="shared" si="78"/>
        <v>0</v>
      </c>
      <c r="L59" s="34">
        <f t="shared" ref="L59:L62" si="79">H59+I59+J59+K59</f>
        <v>3773567</v>
      </c>
    </row>
    <row r="60" spans="1:12" ht="15" hidden="1">
      <c r="A60" s="64"/>
      <c r="B60" s="38">
        <v>1100</v>
      </c>
      <c r="C60" s="36" t="s">
        <v>21</v>
      </c>
      <c r="D60" s="34">
        <v>3011374</v>
      </c>
      <c r="E60" s="34">
        <v>3011374</v>
      </c>
      <c r="F60" s="34"/>
      <c r="G60" s="34"/>
      <c r="H60" s="34">
        <f>D60+F60+G60</f>
        <v>3011374</v>
      </c>
      <c r="I60" s="34"/>
      <c r="J60" s="34"/>
      <c r="K60" s="34"/>
      <c r="L60" s="34">
        <f t="shared" si="79"/>
        <v>3011374</v>
      </c>
    </row>
    <row r="61" spans="1:12" ht="15" hidden="1">
      <c r="A61" s="64"/>
      <c r="B61" s="38">
        <v>1200</v>
      </c>
      <c r="C61" s="39" t="s">
        <v>22</v>
      </c>
      <c r="D61" s="34">
        <v>762193</v>
      </c>
      <c r="E61" s="34">
        <v>762193</v>
      </c>
      <c r="F61" s="34"/>
      <c r="G61" s="34"/>
      <c r="H61" s="34">
        <f>D61+F61+G61</f>
        <v>762193</v>
      </c>
      <c r="I61" s="34"/>
      <c r="J61" s="34"/>
      <c r="K61" s="34"/>
      <c r="L61" s="34">
        <f t="shared" si="79"/>
        <v>762193</v>
      </c>
    </row>
    <row r="62" spans="1:12" ht="15" hidden="1">
      <c r="A62" s="64"/>
      <c r="B62" s="40">
        <v>2000</v>
      </c>
      <c r="C62" s="39" t="s">
        <v>23</v>
      </c>
      <c r="D62" s="34">
        <v>1563762.0986940549</v>
      </c>
      <c r="E62" s="34">
        <v>1563762.0986940549</v>
      </c>
      <c r="F62" s="34">
        <v>-16363</v>
      </c>
      <c r="G62" s="34">
        <v>-32807</v>
      </c>
      <c r="H62" s="34">
        <f>D62+F62+G62</f>
        <v>1514592.0986940549</v>
      </c>
      <c r="I62" s="34"/>
      <c r="J62" s="34">
        <v>10500</v>
      </c>
      <c r="K62" s="34">
        <v>30263</v>
      </c>
      <c r="L62" s="34">
        <f t="shared" si="79"/>
        <v>1555355.0986940549</v>
      </c>
    </row>
    <row r="63" spans="1:12" ht="14.25" hidden="1">
      <c r="A63" s="64"/>
      <c r="B63" s="25" t="s">
        <v>24</v>
      </c>
      <c r="C63" s="14" t="s">
        <v>25</v>
      </c>
      <c r="D63" s="15">
        <f t="shared" ref="D63:I63" si="80">D64+D65</f>
        <v>165180</v>
      </c>
      <c r="E63" s="15">
        <f t="shared" si="80"/>
        <v>165180</v>
      </c>
      <c r="F63" s="15">
        <f t="shared" si="80"/>
        <v>0</v>
      </c>
      <c r="G63" s="15">
        <f t="shared" si="80"/>
        <v>0</v>
      </c>
      <c r="H63" s="15">
        <f t="shared" si="80"/>
        <v>165180</v>
      </c>
      <c r="I63" s="15">
        <f t="shared" si="80"/>
        <v>0</v>
      </c>
      <c r="J63" s="15">
        <f t="shared" ref="J63:L63" si="81">J64+J65</f>
        <v>0</v>
      </c>
      <c r="K63" s="15">
        <f t="shared" si="81"/>
        <v>0</v>
      </c>
      <c r="L63" s="15">
        <f t="shared" si="81"/>
        <v>165180</v>
      </c>
    </row>
    <row r="64" spans="1:12" ht="15" hidden="1">
      <c r="A64" s="64"/>
      <c r="B64" s="40">
        <v>6000</v>
      </c>
      <c r="C64" s="36" t="s">
        <v>34</v>
      </c>
      <c r="D64" s="34">
        <v>50180</v>
      </c>
      <c r="E64" s="34">
        <v>50180</v>
      </c>
      <c r="F64" s="34"/>
      <c r="G64" s="34"/>
      <c r="H64" s="34">
        <f>D64+F64+G64</f>
        <v>50180</v>
      </c>
      <c r="I64" s="34"/>
      <c r="J64" s="34"/>
      <c r="K64" s="34"/>
      <c r="L64" s="34">
        <f t="shared" ref="L64:L65" si="82">H64+I64+J64+K64</f>
        <v>50180</v>
      </c>
    </row>
    <row r="65" spans="1:12" ht="15" hidden="1" customHeight="1">
      <c r="A65" s="64"/>
      <c r="B65" s="40">
        <v>6000</v>
      </c>
      <c r="C65" s="36" t="s">
        <v>27</v>
      </c>
      <c r="D65" s="34">
        <v>115000</v>
      </c>
      <c r="E65" s="34">
        <v>115000</v>
      </c>
      <c r="F65" s="34"/>
      <c r="G65" s="34"/>
      <c r="H65" s="34">
        <f>D65+F65+G65</f>
        <v>115000</v>
      </c>
      <c r="I65" s="34"/>
      <c r="J65" s="34"/>
      <c r="K65" s="34"/>
      <c r="L65" s="34">
        <f t="shared" si="82"/>
        <v>115000</v>
      </c>
    </row>
    <row r="66" spans="1:12" ht="14.25" hidden="1">
      <c r="A66" s="64"/>
      <c r="B66" s="25" t="s">
        <v>28</v>
      </c>
      <c r="C66" s="14" t="s">
        <v>29</v>
      </c>
      <c r="D66" s="15">
        <f t="shared" ref="D66:I66" si="83">D67</f>
        <v>112651</v>
      </c>
      <c r="E66" s="15">
        <f t="shared" si="83"/>
        <v>112652</v>
      </c>
      <c r="F66" s="15">
        <f t="shared" si="83"/>
        <v>0</v>
      </c>
      <c r="G66" s="15">
        <f t="shared" si="83"/>
        <v>0</v>
      </c>
      <c r="H66" s="15">
        <f t="shared" si="83"/>
        <v>112651</v>
      </c>
      <c r="I66" s="15">
        <f t="shared" si="83"/>
        <v>0</v>
      </c>
      <c r="J66" s="15">
        <f t="shared" ref="J66:L66" si="84">J67</f>
        <v>0</v>
      </c>
      <c r="K66" s="15">
        <f t="shared" si="84"/>
        <v>0</v>
      </c>
      <c r="L66" s="15">
        <f t="shared" si="84"/>
        <v>112651</v>
      </c>
    </row>
    <row r="67" spans="1:12" ht="15" hidden="1">
      <c r="A67" s="64"/>
      <c r="B67" s="41">
        <v>5000</v>
      </c>
      <c r="C67" s="33" t="s">
        <v>30</v>
      </c>
      <c r="D67" s="34">
        <v>112651</v>
      </c>
      <c r="E67" s="34">
        <v>112652</v>
      </c>
      <c r="F67" s="34"/>
      <c r="G67" s="34"/>
      <c r="H67" s="34">
        <f>D67+F67+G67</f>
        <v>112651</v>
      </c>
      <c r="I67" s="34"/>
      <c r="J67" s="34"/>
      <c r="K67" s="34"/>
      <c r="L67" s="34">
        <f>H67+I67+J67+K67</f>
        <v>112651</v>
      </c>
    </row>
    <row r="68" spans="1:12" ht="15" hidden="1">
      <c r="A68" s="64"/>
      <c r="B68" s="13"/>
      <c r="C68" s="27" t="s">
        <v>31</v>
      </c>
      <c r="D68" s="28">
        <f t="shared" ref="D68:I68" si="85">D50-D56</f>
        <v>0</v>
      </c>
      <c r="E68" s="28">
        <f t="shared" si="85"/>
        <v>1.9999999953433871</v>
      </c>
      <c r="F68" s="28">
        <f t="shared" si="85"/>
        <v>0</v>
      </c>
      <c r="G68" s="28">
        <f t="shared" si="85"/>
        <v>0</v>
      </c>
      <c r="H68" s="28">
        <f t="shared" si="85"/>
        <v>0</v>
      </c>
      <c r="I68" s="28">
        <f t="shared" si="85"/>
        <v>0</v>
      </c>
      <c r="J68" s="28">
        <f t="shared" ref="J68:K68" si="86">J50-J56</f>
        <v>0</v>
      </c>
      <c r="K68" s="28">
        <f t="shared" si="86"/>
        <v>0</v>
      </c>
      <c r="L68" s="28">
        <f t="shared" ref="L68" si="87">L50-L56</f>
        <v>0</v>
      </c>
    </row>
    <row r="69" spans="1:12" ht="22.5" hidden="1">
      <c r="A69" s="65"/>
      <c r="B69" s="29"/>
      <c r="C69" s="30" t="s">
        <v>32</v>
      </c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19.149999999999999" hidden="1" customHeight="1">
      <c r="A70" s="63" t="s">
        <v>36</v>
      </c>
      <c r="B70" s="6" t="s">
        <v>5</v>
      </c>
      <c r="C70" s="7" t="s">
        <v>6</v>
      </c>
      <c r="D70" s="8">
        <f t="shared" ref="D70:I70" si="88">D71+D74+D72</f>
        <v>6522934</v>
      </c>
      <c r="E70" s="8">
        <f t="shared" si="88"/>
        <v>6522937</v>
      </c>
      <c r="F70" s="8">
        <f t="shared" si="88"/>
        <v>-33050</v>
      </c>
      <c r="G70" s="8">
        <f t="shared" si="88"/>
        <v>-15689</v>
      </c>
      <c r="H70" s="8">
        <f t="shared" si="88"/>
        <v>6474195</v>
      </c>
      <c r="I70" s="8">
        <f t="shared" si="88"/>
        <v>0</v>
      </c>
      <c r="J70" s="8">
        <f t="shared" ref="J70:L70" si="89">J71+J74+J72</f>
        <v>14700</v>
      </c>
      <c r="K70" s="8">
        <f t="shared" si="89"/>
        <v>-5690</v>
      </c>
      <c r="L70" s="8">
        <f t="shared" si="89"/>
        <v>6483205</v>
      </c>
    </row>
    <row r="71" spans="1:12" ht="21" hidden="1">
      <c r="A71" s="64"/>
      <c r="B71" s="32" t="s">
        <v>7</v>
      </c>
      <c r="C71" s="33" t="s">
        <v>8</v>
      </c>
      <c r="D71" s="34">
        <v>941761</v>
      </c>
      <c r="E71" s="34">
        <v>941762</v>
      </c>
      <c r="F71" s="34">
        <v>-14474</v>
      </c>
      <c r="G71" s="34"/>
      <c r="H71" s="34">
        <f>D71+F71+G71</f>
        <v>927287</v>
      </c>
      <c r="I71" s="34"/>
      <c r="J71" s="34"/>
      <c r="K71" s="34"/>
      <c r="L71" s="34">
        <f>H71+I71+J71+K71</f>
        <v>927287</v>
      </c>
    </row>
    <row r="72" spans="1:12" ht="21" hidden="1">
      <c r="A72" s="64"/>
      <c r="B72" s="13" t="s">
        <v>9</v>
      </c>
      <c r="C72" s="14" t="s">
        <v>10</v>
      </c>
      <c r="D72" s="47">
        <f t="shared" ref="D72:I72" si="90">D73</f>
        <v>14228</v>
      </c>
      <c r="E72" s="47">
        <f t="shared" si="90"/>
        <v>14229</v>
      </c>
      <c r="F72" s="47">
        <f t="shared" si="90"/>
        <v>-5000</v>
      </c>
      <c r="G72" s="47">
        <f t="shared" si="90"/>
        <v>0</v>
      </c>
      <c r="H72" s="47">
        <f t="shared" si="90"/>
        <v>9228</v>
      </c>
      <c r="I72" s="47">
        <f t="shared" si="90"/>
        <v>0</v>
      </c>
      <c r="J72" s="47">
        <f t="shared" ref="J72:L72" si="91">J73</f>
        <v>0</v>
      </c>
      <c r="K72" s="47">
        <f t="shared" si="91"/>
        <v>0</v>
      </c>
      <c r="L72" s="47">
        <f t="shared" si="91"/>
        <v>9228</v>
      </c>
    </row>
    <row r="73" spans="1:12" ht="22.5" hidden="1">
      <c r="A73" s="64"/>
      <c r="B73" s="35">
        <v>19550</v>
      </c>
      <c r="C73" s="36" t="s">
        <v>11</v>
      </c>
      <c r="D73" s="34">
        <v>14228</v>
      </c>
      <c r="E73" s="34">
        <v>14229</v>
      </c>
      <c r="F73" s="34">
        <v>-5000</v>
      </c>
      <c r="G73" s="34"/>
      <c r="H73" s="34">
        <f>D73+F73+G73</f>
        <v>9228</v>
      </c>
      <c r="I73" s="34"/>
      <c r="J73" s="34"/>
      <c r="K73" s="34"/>
      <c r="L73" s="34">
        <f>H73+I73+J73+K73</f>
        <v>9228</v>
      </c>
    </row>
    <row r="74" spans="1:12" ht="14.25" hidden="1">
      <c r="A74" s="64"/>
      <c r="B74" s="18">
        <v>21700</v>
      </c>
      <c r="C74" s="14" t="s">
        <v>12</v>
      </c>
      <c r="D74" s="15">
        <f t="shared" ref="D74:I74" si="92">D75</f>
        <v>5566945</v>
      </c>
      <c r="E74" s="15">
        <f t="shared" si="92"/>
        <v>5566946</v>
      </c>
      <c r="F74" s="15">
        <f t="shared" si="92"/>
        <v>-13576</v>
      </c>
      <c r="G74" s="15">
        <f t="shared" si="92"/>
        <v>-15689</v>
      </c>
      <c r="H74" s="15">
        <f t="shared" si="92"/>
        <v>5537680</v>
      </c>
      <c r="I74" s="15">
        <f t="shared" si="92"/>
        <v>0</v>
      </c>
      <c r="J74" s="15">
        <f t="shared" ref="J74:L74" si="93">J75</f>
        <v>14700</v>
      </c>
      <c r="K74" s="15">
        <f t="shared" si="93"/>
        <v>-5690</v>
      </c>
      <c r="L74" s="15">
        <f t="shared" si="93"/>
        <v>5546690</v>
      </c>
    </row>
    <row r="75" spans="1:12" ht="15" hidden="1">
      <c r="A75" s="64"/>
      <c r="B75" s="35">
        <v>21710</v>
      </c>
      <c r="C75" s="36" t="s">
        <v>13</v>
      </c>
      <c r="D75" s="34">
        <v>5566945</v>
      </c>
      <c r="E75" s="34">
        <v>5566946</v>
      </c>
      <c r="F75" s="34">
        <v>-13576</v>
      </c>
      <c r="G75" s="34">
        <v>-15689</v>
      </c>
      <c r="H75" s="34">
        <f>D75+F75+G75</f>
        <v>5537680</v>
      </c>
      <c r="I75" s="34"/>
      <c r="J75" s="34">
        <v>14700</v>
      </c>
      <c r="K75" s="34">
        <v>-5690</v>
      </c>
      <c r="L75" s="34">
        <f>H75+I75+J75+K75</f>
        <v>5546690</v>
      </c>
    </row>
    <row r="76" spans="1:12" ht="14.25" hidden="1">
      <c r="A76" s="64"/>
      <c r="B76" s="13" t="s">
        <v>14</v>
      </c>
      <c r="C76" s="14" t="s">
        <v>15</v>
      </c>
      <c r="D76" s="15">
        <f t="shared" ref="D76:I76" si="94">D77+D86</f>
        <v>6522934</v>
      </c>
      <c r="E76" s="15">
        <f t="shared" si="94"/>
        <v>6522935</v>
      </c>
      <c r="F76" s="15">
        <f t="shared" si="94"/>
        <v>-33050</v>
      </c>
      <c r="G76" s="15">
        <f t="shared" si="94"/>
        <v>-15689</v>
      </c>
      <c r="H76" s="15">
        <f t="shared" si="94"/>
        <v>6474195</v>
      </c>
      <c r="I76" s="15">
        <f t="shared" si="94"/>
        <v>0</v>
      </c>
      <c r="J76" s="15">
        <f t="shared" ref="J76:L76" si="95">J77+J86</f>
        <v>14700</v>
      </c>
      <c r="K76" s="15">
        <f t="shared" si="95"/>
        <v>-5690</v>
      </c>
      <c r="L76" s="15">
        <f t="shared" si="95"/>
        <v>6483205</v>
      </c>
    </row>
    <row r="77" spans="1:12" ht="21" hidden="1">
      <c r="A77" s="64"/>
      <c r="B77" s="13" t="s">
        <v>16</v>
      </c>
      <c r="C77" s="14" t="s">
        <v>17</v>
      </c>
      <c r="D77" s="15">
        <f t="shared" ref="D77:I77" si="96">D78+D83</f>
        <v>6432670</v>
      </c>
      <c r="E77" s="15">
        <f t="shared" si="96"/>
        <v>6432670</v>
      </c>
      <c r="F77" s="15">
        <f t="shared" si="96"/>
        <v>-33050</v>
      </c>
      <c r="G77" s="15">
        <f t="shared" si="96"/>
        <v>-15689</v>
      </c>
      <c r="H77" s="15">
        <f t="shared" si="96"/>
        <v>6383931</v>
      </c>
      <c r="I77" s="15">
        <f t="shared" si="96"/>
        <v>0</v>
      </c>
      <c r="J77" s="15">
        <f t="shared" ref="J77:L77" si="97">J78+J83</f>
        <v>14700</v>
      </c>
      <c r="K77" s="15">
        <f t="shared" si="97"/>
        <v>-5690</v>
      </c>
      <c r="L77" s="15">
        <f t="shared" si="97"/>
        <v>6392941</v>
      </c>
    </row>
    <row r="78" spans="1:12" ht="14.25" hidden="1">
      <c r="A78" s="64"/>
      <c r="B78" s="13" t="s">
        <v>18</v>
      </c>
      <c r="C78" s="19" t="s">
        <v>19</v>
      </c>
      <c r="D78" s="20">
        <f t="shared" ref="D78:I78" si="98">D79+D82</f>
        <v>6273429</v>
      </c>
      <c r="E78" s="20">
        <f t="shared" si="98"/>
        <v>6273429</v>
      </c>
      <c r="F78" s="20">
        <f t="shared" si="98"/>
        <v>-33050</v>
      </c>
      <c r="G78" s="20">
        <f t="shared" si="98"/>
        <v>-15689</v>
      </c>
      <c r="H78" s="20">
        <f t="shared" si="98"/>
        <v>6224690</v>
      </c>
      <c r="I78" s="20">
        <f t="shared" si="98"/>
        <v>0</v>
      </c>
      <c r="J78" s="20">
        <f t="shared" ref="J78:L78" si="99">J79+J82</f>
        <v>14700</v>
      </c>
      <c r="K78" s="20">
        <f t="shared" si="99"/>
        <v>-5690</v>
      </c>
      <c r="L78" s="20">
        <f t="shared" si="99"/>
        <v>6233700</v>
      </c>
    </row>
    <row r="79" spans="1:12" ht="15" hidden="1">
      <c r="A79" s="64"/>
      <c r="B79" s="37">
        <v>1000</v>
      </c>
      <c r="C79" s="36" t="s">
        <v>20</v>
      </c>
      <c r="D79" s="34">
        <v>4668379</v>
      </c>
      <c r="E79" s="34">
        <v>4668379</v>
      </c>
      <c r="F79" s="34"/>
      <c r="G79" s="34"/>
      <c r="H79" s="34">
        <f>D79+F79+G79</f>
        <v>4668379</v>
      </c>
      <c r="I79" s="34">
        <f>I80+I81</f>
        <v>0</v>
      </c>
      <c r="J79" s="34">
        <f t="shared" ref="J79:K79" si="100">J80+J81</f>
        <v>0</v>
      </c>
      <c r="K79" s="34">
        <f t="shared" si="100"/>
        <v>0</v>
      </c>
      <c r="L79" s="34">
        <f t="shared" ref="L79:L82" si="101">H79+I79+J79+K79</f>
        <v>4668379</v>
      </c>
    </row>
    <row r="80" spans="1:12" ht="15" hidden="1">
      <c r="A80" s="64"/>
      <c r="B80" s="38">
        <v>1100</v>
      </c>
      <c r="C80" s="36" t="s">
        <v>21</v>
      </c>
      <c r="D80" s="34">
        <v>3729721</v>
      </c>
      <c r="E80" s="34">
        <v>3729721</v>
      </c>
      <c r="F80" s="34"/>
      <c r="G80" s="34"/>
      <c r="H80" s="34">
        <f>D80+F80+G80</f>
        <v>3729721</v>
      </c>
      <c r="I80" s="34"/>
      <c r="J80" s="34"/>
      <c r="K80" s="34"/>
      <c r="L80" s="34">
        <f t="shared" si="101"/>
        <v>3729721</v>
      </c>
    </row>
    <row r="81" spans="1:12" ht="15" hidden="1">
      <c r="A81" s="64"/>
      <c r="B81" s="38">
        <v>1200</v>
      </c>
      <c r="C81" s="39" t="s">
        <v>22</v>
      </c>
      <c r="D81" s="34">
        <v>938658</v>
      </c>
      <c r="E81" s="34">
        <v>938658</v>
      </c>
      <c r="F81" s="34"/>
      <c r="G81" s="34"/>
      <c r="H81" s="34">
        <f>D81+F81+G81</f>
        <v>938658</v>
      </c>
      <c r="I81" s="34"/>
      <c r="J81" s="34"/>
      <c r="K81" s="34"/>
      <c r="L81" s="34">
        <f t="shared" si="101"/>
        <v>938658</v>
      </c>
    </row>
    <row r="82" spans="1:12" ht="15" hidden="1">
      <c r="A82" s="64"/>
      <c r="B82" s="40">
        <v>2000</v>
      </c>
      <c r="C82" s="39" t="s">
        <v>23</v>
      </c>
      <c r="D82" s="34">
        <v>1605050</v>
      </c>
      <c r="E82" s="34">
        <v>1605050</v>
      </c>
      <c r="F82" s="34">
        <v>-33050</v>
      </c>
      <c r="G82" s="34">
        <v>-15689</v>
      </c>
      <c r="H82" s="34">
        <f>D82+F82+G82</f>
        <v>1556311</v>
      </c>
      <c r="I82" s="34"/>
      <c r="J82" s="34">
        <v>14700</v>
      </c>
      <c r="K82" s="34">
        <v>-5690</v>
      </c>
      <c r="L82" s="34">
        <f t="shared" si="101"/>
        <v>1565321</v>
      </c>
    </row>
    <row r="83" spans="1:12" ht="14.25" hidden="1">
      <c r="A83" s="64"/>
      <c r="B83" s="25" t="s">
        <v>24</v>
      </c>
      <c r="C83" s="14" t="s">
        <v>25</v>
      </c>
      <c r="D83" s="15">
        <f t="shared" ref="D83:I83" si="102">D84+D85</f>
        <v>159241</v>
      </c>
      <c r="E83" s="15">
        <f t="shared" si="102"/>
        <v>159241</v>
      </c>
      <c r="F83" s="15">
        <f t="shared" si="102"/>
        <v>0</v>
      </c>
      <c r="G83" s="15">
        <f t="shared" si="102"/>
        <v>0</v>
      </c>
      <c r="H83" s="15">
        <f t="shared" si="102"/>
        <v>159241</v>
      </c>
      <c r="I83" s="15">
        <f t="shared" si="102"/>
        <v>0</v>
      </c>
      <c r="J83" s="15">
        <f t="shared" ref="J83:L83" si="103">J84+J85</f>
        <v>0</v>
      </c>
      <c r="K83" s="15">
        <f t="shared" si="103"/>
        <v>0</v>
      </c>
      <c r="L83" s="15">
        <f t="shared" si="103"/>
        <v>159241</v>
      </c>
    </row>
    <row r="84" spans="1:12" ht="15" hidden="1">
      <c r="A84" s="64"/>
      <c r="B84" s="40">
        <v>6000</v>
      </c>
      <c r="C84" s="36" t="s">
        <v>34</v>
      </c>
      <c r="D84" s="34">
        <v>73191</v>
      </c>
      <c r="E84" s="34">
        <v>73191</v>
      </c>
      <c r="F84" s="34"/>
      <c r="G84" s="34"/>
      <c r="H84" s="34">
        <f>D84+F84+G84</f>
        <v>73191</v>
      </c>
      <c r="I84" s="34"/>
      <c r="J84" s="34"/>
      <c r="K84" s="34"/>
      <c r="L84" s="34">
        <f t="shared" ref="L84:L85" si="104">H84+I84+J84+K84</f>
        <v>73191</v>
      </c>
    </row>
    <row r="85" spans="1:12" ht="15" hidden="1" customHeight="1">
      <c r="A85" s="64"/>
      <c r="B85" s="40">
        <v>6000</v>
      </c>
      <c r="C85" s="36" t="s">
        <v>27</v>
      </c>
      <c r="D85" s="34">
        <v>86050</v>
      </c>
      <c r="E85" s="34">
        <v>86050</v>
      </c>
      <c r="F85" s="34"/>
      <c r="G85" s="34"/>
      <c r="H85" s="34">
        <f>D85+F85+G85</f>
        <v>86050</v>
      </c>
      <c r="I85" s="34"/>
      <c r="J85" s="34"/>
      <c r="K85" s="34"/>
      <c r="L85" s="34">
        <f t="shared" si="104"/>
        <v>86050</v>
      </c>
    </row>
    <row r="86" spans="1:12" ht="14.25" hidden="1">
      <c r="A86" s="64"/>
      <c r="B86" s="25" t="s">
        <v>28</v>
      </c>
      <c r="C86" s="14" t="s">
        <v>29</v>
      </c>
      <c r="D86" s="15">
        <f t="shared" ref="D86:I86" si="105">D87</f>
        <v>90264</v>
      </c>
      <c r="E86" s="15">
        <f t="shared" si="105"/>
        <v>90265</v>
      </c>
      <c r="F86" s="15">
        <f t="shared" si="105"/>
        <v>0</v>
      </c>
      <c r="G86" s="15">
        <f t="shared" si="105"/>
        <v>0</v>
      </c>
      <c r="H86" s="15">
        <f t="shared" si="105"/>
        <v>90264</v>
      </c>
      <c r="I86" s="15">
        <f t="shared" si="105"/>
        <v>0</v>
      </c>
      <c r="J86" s="15">
        <f t="shared" ref="J86:L86" si="106">J87</f>
        <v>0</v>
      </c>
      <c r="K86" s="15">
        <f t="shared" si="106"/>
        <v>0</v>
      </c>
      <c r="L86" s="15">
        <f t="shared" si="106"/>
        <v>90264</v>
      </c>
    </row>
    <row r="87" spans="1:12" ht="15" hidden="1">
      <c r="A87" s="64"/>
      <c r="B87" s="41">
        <v>5000</v>
      </c>
      <c r="C87" s="33" t="s">
        <v>30</v>
      </c>
      <c r="D87" s="34">
        <v>90264</v>
      </c>
      <c r="E87" s="34">
        <v>90265</v>
      </c>
      <c r="F87" s="34"/>
      <c r="G87" s="34"/>
      <c r="H87" s="34">
        <f>D87+F87+G87</f>
        <v>90264</v>
      </c>
      <c r="I87" s="34"/>
      <c r="J87" s="34"/>
      <c r="K87" s="34"/>
      <c r="L87" s="34">
        <f>H87+I87+J87+K87</f>
        <v>90264</v>
      </c>
    </row>
    <row r="88" spans="1:12" ht="15" hidden="1">
      <c r="A88" s="64"/>
      <c r="B88" s="13"/>
      <c r="C88" s="27" t="s">
        <v>31</v>
      </c>
      <c r="D88" s="28">
        <f t="shared" ref="D88:I88" si="107">D70-D76</f>
        <v>0</v>
      </c>
      <c r="E88" s="28">
        <f t="shared" si="107"/>
        <v>2</v>
      </c>
      <c r="F88" s="28">
        <f t="shared" si="107"/>
        <v>0</v>
      </c>
      <c r="G88" s="28">
        <f t="shared" si="107"/>
        <v>0</v>
      </c>
      <c r="H88" s="28">
        <f t="shared" si="107"/>
        <v>0</v>
      </c>
      <c r="I88" s="28">
        <f t="shared" si="107"/>
        <v>0</v>
      </c>
      <c r="J88" s="28">
        <f t="shared" ref="J88:K88" si="108">J70-J76</f>
        <v>0</v>
      </c>
      <c r="K88" s="28">
        <f t="shared" si="108"/>
        <v>0</v>
      </c>
      <c r="L88" s="28">
        <f t="shared" ref="L88" si="109">L70-L76</f>
        <v>0</v>
      </c>
    </row>
    <row r="89" spans="1:12" ht="22.5" hidden="1">
      <c r="A89" s="65"/>
      <c r="B89" s="29"/>
      <c r="C89" s="30" t="s">
        <v>32</v>
      </c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19.149999999999999" hidden="1" customHeight="1">
      <c r="A90" s="63" t="s">
        <v>37</v>
      </c>
      <c r="B90" s="6" t="s">
        <v>5</v>
      </c>
      <c r="C90" s="7" t="s">
        <v>6</v>
      </c>
      <c r="D90" s="8">
        <f t="shared" ref="D90:I90" si="110">D91+D94+D92</f>
        <v>4683509</v>
      </c>
      <c r="E90" s="8">
        <f t="shared" si="110"/>
        <v>4683511</v>
      </c>
      <c r="F90" s="8">
        <f t="shared" si="110"/>
        <v>-82353</v>
      </c>
      <c r="G90" s="8">
        <f t="shared" si="110"/>
        <v>40143</v>
      </c>
      <c r="H90" s="8">
        <f t="shared" si="110"/>
        <v>4641299</v>
      </c>
      <c r="I90" s="8">
        <f t="shared" si="110"/>
        <v>0</v>
      </c>
      <c r="J90" s="8">
        <f t="shared" ref="J90:L90" si="111">J91+J94+J92</f>
        <v>12600</v>
      </c>
      <c r="K90" s="8">
        <f t="shared" si="111"/>
        <v>26884</v>
      </c>
      <c r="L90" s="8">
        <f t="shared" si="111"/>
        <v>4680783</v>
      </c>
    </row>
    <row r="91" spans="1:12" ht="21" hidden="1">
      <c r="A91" s="64"/>
      <c r="B91" s="32" t="s">
        <v>7</v>
      </c>
      <c r="C91" s="33" t="s">
        <v>8</v>
      </c>
      <c r="D91" s="34">
        <v>1214000</v>
      </c>
      <c r="E91" s="34">
        <v>1214001</v>
      </c>
      <c r="F91" s="34">
        <v>-69322</v>
      </c>
      <c r="G91" s="34"/>
      <c r="H91" s="34">
        <f>D91+F91+G91</f>
        <v>1144678</v>
      </c>
      <c r="I91" s="34"/>
      <c r="J91" s="34"/>
      <c r="K91" s="34"/>
      <c r="L91" s="34">
        <f>H91+I91+J91+K91</f>
        <v>1144678</v>
      </c>
    </row>
    <row r="92" spans="1:12" ht="21" hidden="1">
      <c r="A92" s="64"/>
      <c r="B92" s="13" t="s">
        <v>9</v>
      </c>
      <c r="C92" s="14" t="s">
        <v>10</v>
      </c>
      <c r="D92" s="47">
        <f t="shared" ref="D92:I92" si="112">D93</f>
        <v>0</v>
      </c>
      <c r="E92" s="47">
        <f t="shared" si="112"/>
        <v>0</v>
      </c>
      <c r="F92" s="47">
        <f t="shared" si="112"/>
        <v>0</v>
      </c>
      <c r="G92" s="47">
        <f t="shared" si="112"/>
        <v>0</v>
      </c>
      <c r="H92" s="47">
        <f t="shared" si="112"/>
        <v>0</v>
      </c>
      <c r="I92" s="47">
        <f t="shared" si="112"/>
        <v>0</v>
      </c>
      <c r="J92" s="47">
        <f t="shared" ref="J92:L92" si="113">J93</f>
        <v>0</v>
      </c>
      <c r="K92" s="47">
        <f t="shared" si="113"/>
        <v>0</v>
      </c>
      <c r="L92" s="47">
        <f t="shared" si="113"/>
        <v>0</v>
      </c>
    </row>
    <row r="93" spans="1:12" ht="22.5" hidden="1">
      <c r="A93" s="64"/>
      <c r="B93" s="35">
        <v>19550</v>
      </c>
      <c r="C93" s="36" t="s">
        <v>11</v>
      </c>
      <c r="D93" s="34"/>
      <c r="E93" s="34"/>
      <c r="F93" s="34"/>
      <c r="G93" s="34"/>
      <c r="H93" s="34">
        <f>D93+F93+G93</f>
        <v>0</v>
      </c>
      <c r="I93" s="34"/>
      <c r="J93" s="34"/>
      <c r="K93" s="34"/>
      <c r="L93" s="34">
        <f>H93+I93+J93+K93</f>
        <v>0</v>
      </c>
    </row>
    <row r="94" spans="1:12" ht="14.25" hidden="1">
      <c r="A94" s="64"/>
      <c r="B94" s="18">
        <v>21700</v>
      </c>
      <c r="C94" s="14" t="s">
        <v>12</v>
      </c>
      <c r="D94" s="15">
        <f t="shared" ref="D94:I94" si="114">D95</f>
        <v>3469509</v>
      </c>
      <c r="E94" s="15">
        <f t="shared" si="114"/>
        <v>3469510</v>
      </c>
      <c r="F94" s="15">
        <f t="shared" si="114"/>
        <v>-13031</v>
      </c>
      <c r="G94" s="15">
        <f t="shared" si="114"/>
        <v>40143</v>
      </c>
      <c r="H94" s="15">
        <f t="shared" si="114"/>
        <v>3496621</v>
      </c>
      <c r="I94" s="15">
        <f t="shared" si="114"/>
        <v>0</v>
      </c>
      <c r="J94" s="15">
        <f t="shared" ref="J94:L94" si="115">J95</f>
        <v>12600</v>
      </c>
      <c r="K94" s="15">
        <f t="shared" si="115"/>
        <v>26884</v>
      </c>
      <c r="L94" s="15">
        <f t="shared" si="115"/>
        <v>3536105</v>
      </c>
    </row>
    <row r="95" spans="1:12" ht="15" hidden="1">
      <c r="A95" s="64"/>
      <c r="B95" s="35">
        <v>21710</v>
      </c>
      <c r="C95" s="36" t="s">
        <v>13</v>
      </c>
      <c r="D95" s="34">
        <v>3469509</v>
      </c>
      <c r="E95" s="34">
        <v>3469510</v>
      </c>
      <c r="F95" s="34">
        <v>-13031</v>
      </c>
      <c r="G95" s="34">
        <v>40143</v>
      </c>
      <c r="H95" s="34">
        <f>D95+F95+G95</f>
        <v>3496621</v>
      </c>
      <c r="I95" s="34"/>
      <c r="J95" s="34">
        <v>12600</v>
      </c>
      <c r="K95" s="34">
        <v>26884</v>
      </c>
      <c r="L95" s="34">
        <f>H95+I95+J95+K95</f>
        <v>3536105</v>
      </c>
    </row>
    <row r="96" spans="1:12" ht="14.25" hidden="1">
      <c r="A96" s="64"/>
      <c r="B96" s="13" t="s">
        <v>14</v>
      </c>
      <c r="C96" s="14" t="s">
        <v>15</v>
      </c>
      <c r="D96" s="15">
        <f t="shared" ref="D96:I96" si="116">D97+D106</f>
        <v>4683509</v>
      </c>
      <c r="E96" s="15">
        <f t="shared" si="116"/>
        <v>4683510</v>
      </c>
      <c r="F96" s="15">
        <f t="shared" si="116"/>
        <v>-82353</v>
      </c>
      <c r="G96" s="15">
        <f t="shared" si="116"/>
        <v>40143</v>
      </c>
      <c r="H96" s="15">
        <f t="shared" si="116"/>
        <v>4641299</v>
      </c>
      <c r="I96" s="15">
        <f t="shared" si="116"/>
        <v>0</v>
      </c>
      <c r="J96" s="15">
        <f t="shared" ref="J96:L96" si="117">J97+J106</f>
        <v>12600</v>
      </c>
      <c r="K96" s="15">
        <f t="shared" si="117"/>
        <v>26884</v>
      </c>
      <c r="L96" s="15">
        <f t="shared" si="117"/>
        <v>4680783</v>
      </c>
    </row>
    <row r="97" spans="1:12" ht="21" hidden="1">
      <c r="A97" s="64"/>
      <c r="B97" s="13" t="s">
        <v>16</v>
      </c>
      <c r="C97" s="14" t="s">
        <v>17</v>
      </c>
      <c r="D97" s="15">
        <f t="shared" ref="D97:I97" si="118">D98+D103</f>
        <v>4505827</v>
      </c>
      <c r="E97" s="15">
        <f t="shared" si="118"/>
        <v>4505827</v>
      </c>
      <c r="F97" s="15">
        <f t="shared" si="118"/>
        <v>-82353</v>
      </c>
      <c r="G97" s="15">
        <f t="shared" si="118"/>
        <v>40143</v>
      </c>
      <c r="H97" s="15">
        <f t="shared" si="118"/>
        <v>4463617</v>
      </c>
      <c r="I97" s="15">
        <f t="shared" si="118"/>
        <v>0</v>
      </c>
      <c r="J97" s="15">
        <f t="shared" ref="J97:L97" si="119">J98+J103</f>
        <v>12600</v>
      </c>
      <c r="K97" s="15">
        <f t="shared" si="119"/>
        <v>26884</v>
      </c>
      <c r="L97" s="15">
        <f t="shared" si="119"/>
        <v>4503101</v>
      </c>
    </row>
    <row r="98" spans="1:12" ht="14.25" hidden="1">
      <c r="A98" s="64"/>
      <c r="B98" s="13" t="s">
        <v>18</v>
      </c>
      <c r="C98" s="19" t="s">
        <v>19</v>
      </c>
      <c r="D98" s="20">
        <f t="shared" ref="D98:I98" si="120">D99+D102</f>
        <v>4353877</v>
      </c>
      <c r="E98" s="20">
        <f t="shared" si="120"/>
        <v>4353877</v>
      </c>
      <c r="F98" s="20">
        <f t="shared" si="120"/>
        <v>-82353</v>
      </c>
      <c r="G98" s="20">
        <f t="shared" si="120"/>
        <v>40143</v>
      </c>
      <c r="H98" s="20">
        <f t="shared" si="120"/>
        <v>4311667</v>
      </c>
      <c r="I98" s="20">
        <f t="shared" si="120"/>
        <v>0</v>
      </c>
      <c r="J98" s="20">
        <f t="shared" ref="J98:L98" si="121">J99+J102</f>
        <v>12600</v>
      </c>
      <c r="K98" s="20">
        <f t="shared" si="121"/>
        <v>26884</v>
      </c>
      <c r="L98" s="20">
        <f t="shared" si="121"/>
        <v>4351151</v>
      </c>
    </row>
    <row r="99" spans="1:12" ht="15" hidden="1">
      <c r="A99" s="64"/>
      <c r="B99" s="37">
        <v>1000</v>
      </c>
      <c r="C99" s="36" t="s">
        <v>20</v>
      </c>
      <c r="D99" s="34">
        <v>3059519</v>
      </c>
      <c r="E99" s="34">
        <v>3059519</v>
      </c>
      <c r="F99" s="34">
        <f>F100+F101</f>
        <v>0</v>
      </c>
      <c r="G99" s="34">
        <f>G100+G101</f>
        <v>2078</v>
      </c>
      <c r="H99" s="34">
        <f>D99+F99+G99</f>
        <v>3061597</v>
      </c>
      <c r="I99" s="34">
        <f>I100+I101</f>
        <v>0</v>
      </c>
      <c r="J99" s="34">
        <f t="shared" ref="J99:K99" si="122">J100+J101</f>
        <v>0</v>
      </c>
      <c r="K99" s="34">
        <f t="shared" si="122"/>
        <v>1969</v>
      </c>
      <c r="L99" s="34">
        <f t="shared" ref="L99:L102" si="123">H99+I99+J99+K99</f>
        <v>3063566</v>
      </c>
    </row>
    <row r="100" spans="1:12" ht="15" hidden="1">
      <c r="A100" s="64"/>
      <c r="B100" s="38">
        <v>1100</v>
      </c>
      <c r="C100" s="36" t="s">
        <v>21</v>
      </c>
      <c r="D100" s="34">
        <v>2436165</v>
      </c>
      <c r="E100" s="34">
        <v>2436165</v>
      </c>
      <c r="F100" s="34"/>
      <c r="G100" s="34">
        <v>1681</v>
      </c>
      <c r="H100" s="34">
        <f>D100+F100+G100</f>
        <v>2437846</v>
      </c>
      <c r="I100" s="34"/>
      <c r="J100" s="34"/>
      <c r="K100" s="34">
        <v>1148</v>
      </c>
      <c r="L100" s="34">
        <f t="shared" si="123"/>
        <v>2438994</v>
      </c>
    </row>
    <row r="101" spans="1:12" ht="13.9" hidden="1" customHeight="1">
      <c r="A101" s="64"/>
      <c r="B101" s="38">
        <v>1200</v>
      </c>
      <c r="C101" s="39" t="s">
        <v>22</v>
      </c>
      <c r="D101" s="34">
        <v>623354</v>
      </c>
      <c r="E101" s="34">
        <v>623354</v>
      </c>
      <c r="F101" s="34"/>
      <c r="G101" s="34">
        <v>397</v>
      </c>
      <c r="H101" s="34">
        <f>D101+F101+G101</f>
        <v>623751</v>
      </c>
      <c r="I101" s="34"/>
      <c r="J101" s="34"/>
      <c r="K101" s="34">
        <v>821</v>
      </c>
      <c r="L101" s="34">
        <f t="shared" si="123"/>
        <v>624572</v>
      </c>
    </row>
    <row r="102" spans="1:12" ht="15" hidden="1">
      <c r="A102" s="64"/>
      <c r="B102" s="40">
        <v>2000</v>
      </c>
      <c r="C102" s="39" t="s">
        <v>23</v>
      </c>
      <c r="D102" s="34">
        <v>1294358</v>
      </c>
      <c r="E102" s="34">
        <v>1294358</v>
      </c>
      <c r="F102" s="34">
        <v>-82353</v>
      </c>
      <c r="G102" s="34">
        <v>38065</v>
      </c>
      <c r="H102" s="34">
        <f>D102+F102+G102</f>
        <v>1250070</v>
      </c>
      <c r="I102" s="34"/>
      <c r="J102" s="34">
        <v>12600</v>
      </c>
      <c r="K102" s="34">
        <v>24915</v>
      </c>
      <c r="L102" s="34">
        <f t="shared" si="123"/>
        <v>1287585</v>
      </c>
    </row>
    <row r="103" spans="1:12" ht="14.25" hidden="1">
      <c r="A103" s="64"/>
      <c r="B103" s="25" t="s">
        <v>24</v>
      </c>
      <c r="C103" s="14" t="s">
        <v>25</v>
      </c>
      <c r="D103" s="15">
        <f t="shared" ref="D103:I103" si="124">D104+D105</f>
        <v>151950</v>
      </c>
      <c r="E103" s="15">
        <f t="shared" si="124"/>
        <v>151950</v>
      </c>
      <c r="F103" s="15">
        <f t="shared" si="124"/>
        <v>0</v>
      </c>
      <c r="G103" s="15">
        <f t="shared" si="124"/>
        <v>0</v>
      </c>
      <c r="H103" s="15">
        <f t="shared" si="124"/>
        <v>151950</v>
      </c>
      <c r="I103" s="15">
        <f t="shared" si="124"/>
        <v>0</v>
      </c>
      <c r="J103" s="15">
        <f t="shared" ref="J103:L103" si="125">J104+J105</f>
        <v>0</v>
      </c>
      <c r="K103" s="15">
        <f t="shared" si="125"/>
        <v>0</v>
      </c>
      <c r="L103" s="15">
        <f t="shared" si="125"/>
        <v>151950</v>
      </c>
    </row>
    <row r="104" spans="1:12" ht="14.25" hidden="1" customHeight="1">
      <c r="A104" s="64"/>
      <c r="B104" s="40">
        <v>6000</v>
      </c>
      <c r="C104" s="36" t="s">
        <v>34</v>
      </c>
      <c r="D104" s="34">
        <v>40950</v>
      </c>
      <c r="E104" s="34">
        <v>40950</v>
      </c>
      <c r="F104" s="34"/>
      <c r="G104" s="34"/>
      <c r="H104" s="34">
        <f>D104+F104+G104</f>
        <v>40950</v>
      </c>
      <c r="I104" s="34"/>
      <c r="J104" s="34"/>
      <c r="K104" s="34"/>
      <c r="L104" s="34">
        <f t="shared" ref="L104:L105" si="126">H104+I104+J104+K104</f>
        <v>40950</v>
      </c>
    </row>
    <row r="105" spans="1:12" ht="15" hidden="1" customHeight="1">
      <c r="A105" s="64"/>
      <c r="B105" s="40">
        <v>6000</v>
      </c>
      <c r="C105" s="36" t="s">
        <v>27</v>
      </c>
      <c r="D105" s="34">
        <v>111000</v>
      </c>
      <c r="E105" s="34">
        <v>111000</v>
      </c>
      <c r="F105" s="34"/>
      <c r="G105" s="34"/>
      <c r="H105" s="34">
        <f>D105+F105+G105</f>
        <v>111000</v>
      </c>
      <c r="I105" s="34"/>
      <c r="J105" s="34"/>
      <c r="K105" s="34"/>
      <c r="L105" s="34">
        <f t="shared" si="126"/>
        <v>111000</v>
      </c>
    </row>
    <row r="106" spans="1:12" ht="14.25" hidden="1">
      <c r="A106" s="64"/>
      <c r="B106" s="25" t="s">
        <v>28</v>
      </c>
      <c r="C106" s="14" t="s">
        <v>29</v>
      </c>
      <c r="D106" s="15">
        <f t="shared" ref="D106:I106" si="127">D107</f>
        <v>177682</v>
      </c>
      <c r="E106" s="15">
        <f t="shared" si="127"/>
        <v>177683</v>
      </c>
      <c r="F106" s="15">
        <f t="shared" si="127"/>
        <v>0</v>
      </c>
      <c r="G106" s="15">
        <f t="shared" si="127"/>
        <v>0</v>
      </c>
      <c r="H106" s="15">
        <f t="shared" si="127"/>
        <v>177682</v>
      </c>
      <c r="I106" s="15">
        <f t="shared" si="127"/>
        <v>0</v>
      </c>
      <c r="J106" s="15">
        <f t="shared" ref="J106:L106" si="128">J107</f>
        <v>0</v>
      </c>
      <c r="K106" s="15">
        <f t="shared" si="128"/>
        <v>0</v>
      </c>
      <c r="L106" s="15">
        <f t="shared" si="128"/>
        <v>177682</v>
      </c>
    </row>
    <row r="107" spans="1:12" ht="15" hidden="1">
      <c r="A107" s="64"/>
      <c r="B107" s="41">
        <v>5000</v>
      </c>
      <c r="C107" s="33" t="s">
        <v>30</v>
      </c>
      <c r="D107" s="34">
        <v>177682</v>
      </c>
      <c r="E107" s="34">
        <v>177683</v>
      </c>
      <c r="F107" s="34"/>
      <c r="G107" s="34"/>
      <c r="H107" s="34">
        <f>D107+F107+G107</f>
        <v>177682</v>
      </c>
      <c r="I107" s="34"/>
      <c r="J107" s="34"/>
      <c r="K107" s="34"/>
      <c r="L107" s="34">
        <f>H107+I107+J107+K107</f>
        <v>177682</v>
      </c>
    </row>
    <row r="108" spans="1:12" ht="15" hidden="1">
      <c r="A108" s="64"/>
      <c r="B108" s="13"/>
      <c r="C108" s="27" t="s">
        <v>31</v>
      </c>
      <c r="D108" s="28">
        <f t="shared" ref="D108:I108" si="129">D90-D96</f>
        <v>0</v>
      </c>
      <c r="E108" s="28">
        <f t="shared" si="129"/>
        <v>1</v>
      </c>
      <c r="F108" s="28">
        <f t="shared" si="129"/>
        <v>0</v>
      </c>
      <c r="G108" s="28">
        <f t="shared" si="129"/>
        <v>0</v>
      </c>
      <c r="H108" s="28">
        <f t="shared" si="129"/>
        <v>0</v>
      </c>
      <c r="I108" s="28">
        <f t="shared" si="129"/>
        <v>0</v>
      </c>
      <c r="J108" s="28">
        <f t="shared" ref="J108:K108" si="130">J90-J96</f>
        <v>0</v>
      </c>
      <c r="K108" s="28">
        <f t="shared" si="130"/>
        <v>0</v>
      </c>
      <c r="L108" s="28">
        <f t="shared" ref="L108" si="131">L90-L96</f>
        <v>0</v>
      </c>
    </row>
    <row r="109" spans="1:12" ht="22.5" hidden="1">
      <c r="A109" s="65"/>
      <c r="B109" s="29"/>
      <c r="C109" s="30" t="s">
        <v>32</v>
      </c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19.149999999999999" customHeight="1">
      <c r="A110" s="66" t="s">
        <v>38</v>
      </c>
      <c r="B110" s="6" t="s">
        <v>5</v>
      </c>
      <c r="C110" s="7" t="s">
        <v>6</v>
      </c>
      <c r="D110" s="8">
        <f t="shared" ref="D110:I110" si="132">D111+D114+D112</f>
        <v>7619220</v>
      </c>
      <c r="E110" s="8">
        <f t="shared" si="132"/>
        <v>7619223</v>
      </c>
      <c r="F110" s="8">
        <f t="shared" si="132"/>
        <v>-54206</v>
      </c>
      <c r="G110" s="8">
        <f t="shared" si="132"/>
        <v>-5800</v>
      </c>
      <c r="H110" s="8">
        <f t="shared" si="132"/>
        <v>7559214</v>
      </c>
      <c r="I110" s="8">
        <f t="shared" si="132"/>
        <v>0</v>
      </c>
      <c r="J110" s="8">
        <f t="shared" ref="J110:L110" si="133">J111+J114+J112</f>
        <v>38055</v>
      </c>
      <c r="K110" s="8">
        <f t="shared" si="133"/>
        <v>32694</v>
      </c>
      <c r="L110" s="8">
        <f t="shared" si="133"/>
        <v>7629963</v>
      </c>
    </row>
    <row r="111" spans="1:12" ht="21">
      <c r="A111" s="58"/>
      <c r="B111" s="32" t="s">
        <v>7</v>
      </c>
      <c r="C111" s="33" t="s">
        <v>8</v>
      </c>
      <c r="D111" s="34">
        <v>1404000</v>
      </c>
      <c r="E111" s="34">
        <v>1404001</v>
      </c>
      <c r="F111" s="34">
        <v>-27897</v>
      </c>
      <c r="G111" s="34"/>
      <c r="H111" s="34">
        <f>D111+F111+G111</f>
        <v>1376103</v>
      </c>
      <c r="I111" s="34"/>
      <c r="J111" s="34"/>
      <c r="K111" s="34">
        <v>45841</v>
      </c>
      <c r="L111" s="34">
        <f>H111+I111+J111+K111</f>
        <v>1421944</v>
      </c>
    </row>
    <row r="112" spans="1:12" ht="21">
      <c r="A112" s="58"/>
      <c r="B112" s="13" t="s">
        <v>9</v>
      </c>
      <c r="C112" s="14" t="s">
        <v>10</v>
      </c>
      <c r="D112" s="47">
        <f t="shared" ref="D112:I112" si="134">D113</f>
        <v>14228</v>
      </c>
      <c r="E112" s="47">
        <f t="shared" si="134"/>
        <v>14229</v>
      </c>
      <c r="F112" s="47">
        <f t="shared" si="134"/>
        <v>-6978</v>
      </c>
      <c r="G112" s="47">
        <f t="shared" si="134"/>
        <v>0</v>
      </c>
      <c r="H112" s="47">
        <f t="shared" si="134"/>
        <v>7250</v>
      </c>
      <c r="I112" s="47">
        <f t="shared" si="134"/>
        <v>0</v>
      </c>
      <c r="J112" s="47">
        <f t="shared" ref="J112:L112" si="135">J113</f>
        <v>0</v>
      </c>
      <c r="K112" s="47">
        <f t="shared" si="135"/>
        <v>0</v>
      </c>
      <c r="L112" s="47">
        <f t="shared" si="135"/>
        <v>7250</v>
      </c>
    </row>
    <row r="113" spans="1:12" ht="22.5">
      <c r="A113" s="58"/>
      <c r="B113" s="35">
        <v>19550</v>
      </c>
      <c r="C113" s="36" t="s">
        <v>11</v>
      </c>
      <c r="D113" s="34">
        <v>14228</v>
      </c>
      <c r="E113" s="34">
        <v>14229</v>
      </c>
      <c r="F113" s="34">
        <v>-6978</v>
      </c>
      <c r="G113" s="34"/>
      <c r="H113" s="34">
        <f>D113+F113+G113</f>
        <v>7250</v>
      </c>
      <c r="I113" s="34"/>
      <c r="J113" s="34"/>
      <c r="K113" s="34"/>
      <c r="L113" s="34">
        <f>H113+I113+J113+K113</f>
        <v>7250</v>
      </c>
    </row>
    <row r="114" spans="1:12" ht="14.25">
      <c r="A114" s="58"/>
      <c r="B114" s="18">
        <v>21700</v>
      </c>
      <c r="C114" s="14" t="s">
        <v>12</v>
      </c>
      <c r="D114" s="15">
        <f t="shared" ref="D114:I114" si="136">D115</f>
        <v>6200992</v>
      </c>
      <c r="E114" s="15">
        <f t="shared" si="136"/>
        <v>6200993</v>
      </c>
      <c r="F114" s="15">
        <f t="shared" si="136"/>
        <v>-19331</v>
      </c>
      <c r="G114" s="15">
        <f t="shared" si="136"/>
        <v>-5800</v>
      </c>
      <c r="H114" s="15">
        <f t="shared" si="136"/>
        <v>6175861</v>
      </c>
      <c r="I114" s="15">
        <f t="shared" si="136"/>
        <v>0</v>
      </c>
      <c r="J114" s="15">
        <f t="shared" ref="J114:L114" si="137">J115</f>
        <v>38055</v>
      </c>
      <c r="K114" s="15">
        <f t="shared" si="137"/>
        <v>-13147</v>
      </c>
      <c r="L114" s="15">
        <f t="shared" si="137"/>
        <v>6200769</v>
      </c>
    </row>
    <row r="115" spans="1:12" ht="15">
      <c r="A115" s="58"/>
      <c r="B115" s="35">
        <v>21710</v>
      </c>
      <c r="C115" s="36" t="s">
        <v>13</v>
      </c>
      <c r="D115" s="34">
        <v>6200992</v>
      </c>
      <c r="E115" s="34">
        <v>6200993</v>
      </c>
      <c r="F115" s="34">
        <v>-19331</v>
      </c>
      <c r="G115" s="34">
        <v>-5800</v>
      </c>
      <c r="H115" s="34">
        <f>D115+F115+G115</f>
        <v>6175861</v>
      </c>
      <c r="I115" s="34"/>
      <c r="J115" s="34">
        <f>22305+15750</f>
        <v>38055</v>
      </c>
      <c r="K115" s="34">
        <v>-13147</v>
      </c>
      <c r="L115" s="34">
        <f>H115+I115+J115+K115</f>
        <v>6200769</v>
      </c>
    </row>
    <row r="116" spans="1:12" ht="14.25">
      <c r="A116" s="58"/>
      <c r="B116" s="13" t="s">
        <v>14</v>
      </c>
      <c r="C116" s="14" t="s">
        <v>15</v>
      </c>
      <c r="D116" s="15">
        <f t="shared" ref="D116:I116" si="138">D117+D126</f>
        <v>7619220</v>
      </c>
      <c r="E116" s="15">
        <f t="shared" si="138"/>
        <v>7619221</v>
      </c>
      <c r="F116" s="15">
        <f t="shared" si="138"/>
        <v>-54206</v>
      </c>
      <c r="G116" s="15">
        <f t="shared" si="138"/>
        <v>-5800</v>
      </c>
      <c r="H116" s="15">
        <f t="shared" si="138"/>
        <v>7559214</v>
      </c>
      <c r="I116" s="15">
        <f t="shared" si="138"/>
        <v>0</v>
      </c>
      <c r="J116" s="15">
        <f t="shared" ref="J116:L116" si="139">J117+J126</f>
        <v>38055</v>
      </c>
      <c r="K116" s="15">
        <f t="shared" si="139"/>
        <v>32694</v>
      </c>
      <c r="L116" s="15">
        <f t="shared" si="139"/>
        <v>7629963</v>
      </c>
    </row>
    <row r="117" spans="1:12" ht="21">
      <c r="A117" s="58"/>
      <c r="B117" s="13" t="s">
        <v>16</v>
      </c>
      <c r="C117" s="14" t="s">
        <v>17</v>
      </c>
      <c r="D117" s="15">
        <f t="shared" ref="D117:I117" si="140">D118+D123</f>
        <v>7539875</v>
      </c>
      <c r="E117" s="15">
        <f t="shared" si="140"/>
        <v>7539875</v>
      </c>
      <c r="F117" s="15">
        <f t="shared" si="140"/>
        <v>-54206</v>
      </c>
      <c r="G117" s="15">
        <f t="shared" si="140"/>
        <v>-5800</v>
      </c>
      <c r="H117" s="15">
        <f t="shared" si="140"/>
        <v>7479869</v>
      </c>
      <c r="I117" s="15">
        <f t="shared" si="140"/>
        <v>0</v>
      </c>
      <c r="J117" s="15">
        <f t="shared" ref="J117:L117" si="141">J118+J123</f>
        <v>38055</v>
      </c>
      <c r="K117" s="15">
        <f t="shared" si="141"/>
        <v>32694</v>
      </c>
      <c r="L117" s="15">
        <f t="shared" si="141"/>
        <v>7550618</v>
      </c>
    </row>
    <row r="118" spans="1:12" ht="14.25">
      <c r="A118" s="58"/>
      <c r="B118" s="13" t="s">
        <v>18</v>
      </c>
      <c r="C118" s="19" t="s">
        <v>19</v>
      </c>
      <c r="D118" s="20">
        <f t="shared" ref="D118:I118" si="142">D119+D122</f>
        <v>7326043</v>
      </c>
      <c r="E118" s="20">
        <f t="shared" si="142"/>
        <v>7326043</v>
      </c>
      <c r="F118" s="20">
        <f t="shared" si="142"/>
        <v>-54206</v>
      </c>
      <c r="G118" s="20">
        <f t="shared" si="142"/>
        <v>-5800</v>
      </c>
      <c r="H118" s="20">
        <f t="shared" si="142"/>
        <v>7266037</v>
      </c>
      <c r="I118" s="20">
        <f t="shared" si="142"/>
        <v>0</v>
      </c>
      <c r="J118" s="20">
        <f t="shared" ref="J118:L118" si="143">J119+J122</f>
        <v>38055</v>
      </c>
      <c r="K118" s="20">
        <f t="shared" si="143"/>
        <v>32694</v>
      </c>
      <c r="L118" s="20">
        <f t="shared" si="143"/>
        <v>7336786</v>
      </c>
    </row>
    <row r="119" spans="1:12" ht="15">
      <c r="A119" s="58"/>
      <c r="B119" s="37">
        <v>1000</v>
      </c>
      <c r="C119" s="36" t="s">
        <v>20</v>
      </c>
      <c r="D119" s="34">
        <v>5196935</v>
      </c>
      <c r="E119" s="34">
        <v>5196935</v>
      </c>
      <c r="F119" s="34"/>
      <c r="G119" s="34"/>
      <c r="H119" s="34">
        <f>D119+F119+G119</f>
        <v>5196935</v>
      </c>
      <c r="I119" s="34">
        <f>I120+I121</f>
        <v>0</v>
      </c>
      <c r="J119" s="34">
        <f t="shared" ref="J119:K119" si="144">J120+J121</f>
        <v>0</v>
      </c>
      <c r="K119" s="34">
        <f t="shared" si="144"/>
        <v>0</v>
      </c>
      <c r="L119" s="34">
        <f t="shared" ref="L119:L122" si="145">H119+I119+J119+K119</f>
        <v>5196935</v>
      </c>
    </row>
    <row r="120" spans="1:12" ht="15" hidden="1">
      <c r="A120" s="58"/>
      <c r="B120" s="38">
        <v>1100</v>
      </c>
      <c r="C120" s="36" t="s">
        <v>21</v>
      </c>
      <c r="D120" s="34">
        <v>4153596</v>
      </c>
      <c r="E120" s="34">
        <v>4153596</v>
      </c>
      <c r="F120" s="34"/>
      <c r="G120" s="34"/>
      <c r="H120" s="34">
        <f>D120+F120+G120</f>
        <v>4153596</v>
      </c>
      <c r="I120" s="34"/>
      <c r="J120" s="34"/>
      <c r="K120" s="34"/>
      <c r="L120" s="34">
        <f t="shared" si="145"/>
        <v>4153596</v>
      </c>
    </row>
    <row r="121" spans="1:12" ht="15" hidden="1">
      <c r="A121" s="58"/>
      <c r="B121" s="38">
        <v>1200</v>
      </c>
      <c r="C121" s="39" t="s">
        <v>22</v>
      </c>
      <c r="D121" s="34">
        <v>1043339</v>
      </c>
      <c r="E121" s="34">
        <v>1043339</v>
      </c>
      <c r="F121" s="34"/>
      <c r="G121" s="34"/>
      <c r="H121" s="34">
        <f>D121+F121+G121</f>
        <v>1043339</v>
      </c>
      <c r="I121" s="34"/>
      <c r="J121" s="34"/>
      <c r="K121" s="34"/>
      <c r="L121" s="34">
        <f t="shared" si="145"/>
        <v>1043339</v>
      </c>
    </row>
    <row r="122" spans="1:12" ht="15">
      <c r="A122" s="58"/>
      <c r="B122" s="40">
        <v>2000</v>
      </c>
      <c r="C122" s="39" t="s">
        <v>23</v>
      </c>
      <c r="D122" s="34">
        <v>2129108</v>
      </c>
      <c r="E122" s="34">
        <v>2129108</v>
      </c>
      <c r="F122" s="34">
        <v>-54206</v>
      </c>
      <c r="G122" s="34">
        <v>-5800</v>
      </c>
      <c r="H122" s="34">
        <f>D122+F122+G122</f>
        <v>2069102</v>
      </c>
      <c r="I122" s="34"/>
      <c r="J122" s="34">
        <f>22305+15750</f>
        <v>38055</v>
      </c>
      <c r="K122" s="34">
        <v>32694</v>
      </c>
      <c r="L122" s="34">
        <f t="shared" si="145"/>
        <v>2139851</v>
      </c>
    </row>
    <row r="123" spans="1:12" ht="14.25">
      <c r="A123" s="58"/>
      <c r="B123" s="25" t="s">
        <v>24</v>
      </c>
      <c r="C123" s="14" t="s">
        <v>25</v>
      </c>
      <c r="D123" s="15">
        <f t="shared" ref="D123:I123" si="146">D124+D125</f>
        <v>213832</v>
      </c>
      <c r="E123" s="15">
        <f t="shared" si="146"/>
        <v>213832</v>
      </c>
      <c r="F123" s="15">
        <f t="shared" si="146"/>
        <v>0</v>
      </c>
      <c r="G123" s="15">
        <f t="shared" si="146"/>
        <v>0</v>
      </c>
      <c r="H123" s="15">
        <f t="shared" si="146"/>
        <v>213832</v>
      </c>
      <c r="I123" s="15">
        <f t="shared" si="146"/>
        <v>0</v>
      </c>
      <c r="J123" s="15">
        <f t="shared" ref="J123:L123" si="147">J124+J125</f>
        <v>0</v>
      </c>
      <c r="K123" s="15">
        <f t="shared" si="147"/>
        <v>0</v>
      </c>
      <c r="L123" s="15">
        <f t="shared" si="147"/>
        <v>213832</v>
      </c>
    </row>
    <row r="124" spans="1:12" ht="15">
      <c r="A124" s="58"/>
      <c r="B124" s="40">
        <v>6000</v>
      </c>
      <c r="C124" s="36" t="s">
        <v>34</v>
      </c>
      <c r="D124" s="34">
        <v>83147</v>
      </c>
      <c r="E124" s="34">
        <v>83147</v>
      </c>
      <c r="F124" s="34"/>
      <c r="G124" s="34"/>
      <c r="H124" s="34">
        <f>D124+F124+G124</f>
        <v>83147</v>
      </c>
      <c r="I124" s="34"/>
      <c r="J124" s="34"/>
      <c r="K124" s="34"/>
      <c r="L124" s="34">
        <f t="shared" ref="L124:L125" si="148">H124+I124+J124+K124</f>
        <v>83147</v>
      </c>
    </row>
    <row r="125" spans="1:12" ht="15" customHeight="1">
      <c r="A125" s="58"/>
      <c r="B125" s="40">
        <v>6000</v>
      </c>
      <c r="C125" s="36" t="s">
        <v>27</v>
      </c>
      <c r="D125" s="34">
        <v>130685</v>
      </c>
      <c r="E125" s="34">
        <v>130685</v>
      </c>
      <c r="F125" s="34"/>
      <c r="G125" s="34"/>
      <c r="H125" s="34">
        <f>D125+F125+G125</f>
        <v>130685</v>
      </c>
      <c r="I125" s="34"/>
      <c r="J125" s="34"/>
      <c r="K125" s="34"/>
      <c r="L125" s="34">
        <f t="shared" si="148"/>
        <v>130685</v>
      </c>
    </row>
    <row r="126" spans="1:12" ht="14.25">
      <c r="A126" s="58"/>
      <c r="B126" s="25" t="s">
        <v>28</v>
      </c>
      <c r="C126" s="14" t="s">
        <v>29</v>
      </c>
      <c r="D126" s="15">
        <f t="shared" ref="D126:I126" si="149">D127</f>
        <v>79345</v>
      </c>
      <c r="E126" s="15">
        <f t="shared" si="149"/>
        <v>79346</v>
      </c>
      <c r="F126" s="15">
        <f t="shared" si="149"/>
        <v>0</v>
      </c>
      <c r="G126" s="15">
        <f t="shared" si="149"/>
        <v>0</v>
      </c>
      <c r="H126" s="15">
        <f t="shared" si="149"/>
        <v>79345</v>
      </c>
      <c r="I126" s="15">
        <f t="shared" si="149"/>
        <v>0</v>
      </c>
      <c r="J126" s="15">
        <f t="shared" ref="J126:L126" si="150">J127</f>
        <v>0</v>
      </c>
      <c r="K126" s="15">
        <f t="shared" si="150"/>
        <v>0</v>
      </c>
      <c r="L126" s="15">
        <f t="shared" si="150"/>
        <v>79345</v>
      </c>
    </row>
    <row r="127" spans="1:12" ht="15">
      <c r="A127" s="58"/>
      <c r="B127" s="42">
        <v>5000</v>
      </c>
      <c r="C127" s="43" t="s">
        <v>30</v>
      </c>
      <c r="D127" s="44">
        <v>79345</v>
      </c>
      <c r="E127" s="44">
        <v>79346</v>
      </c>
      <c r="F127" s="44"/>
      <c r="G127" s="44"/>
      <c r="H127" s="44">
        <f>D127+F127+G127</f>
        <v>79345</v>
      </c>
      <c r="I127" s="44"/>
      <c r="J127" s="44"/>
      <c r="K127" s="44"/>
      <c r="L127" s="34">
        <f>H127+I127+J127+K127</f>
        <v>79345</v>
      </c>
    </row>
    <row r="128" spans="1:12" ht="15">
      <c r="A128" s="58"/>
      <c r="B128" s="13"/>
      <c r="C128" s="27" t="s">
        <v>31</v>
      </c>
      <c r="D128" s="28">
        <f t="shared" ref="D128:I128" si="151">D110-D116</f>
        <v>0</v>
      </c>
      <c r="E128" s="28">
        <f t="shared" si="151"/>
        <v>2</v>
      </c>
      <c r="F128" s="28">
        <f t="shared" si="151"/>
        <v>0</v>
      </c>
      <c r="G128" s="28">
        <f t="shared" si="151"/>
        <v>0</v>
      </c>
      <c r="H128" s="28">
        <f t="shared" si="151"/>
        <v>0</v>
      </c>
      <c r="I128" s="28">
        <f t="shared" si="151"/>
        <v>0</v>
      </c>
      <c r="J128" s="28">
        <f t="shared" ref="J128:K128" si="152">J110-J116</f>
        <v>0</v>
      </c>
      <c r="K128" s="28">
        <f t="shared" si="152"/>
        <v>0</v>
      </c>
      <c r="L128" s="28">
        <f t="shared" ref="L128" si="153">L110-L116</f>
        <v>0</v>
      </c>
    </row>
    <row r="129" spans="1:14" ht="22.5">
      <c r="A129" s="59"/>
      <c r="B129" s="29"/>
      <c r="C129" s="30" t="s">
        <v>32</v>
      </c>
      <c r="D129" s="31"/>
      <c r="E129" s="31"/>
      <c r="F129" s="31"/>
      <c r="G129" s="31"/>
      <c r="H129" s="31"/>
      <c r="I129" s="31"/>
      <c r="J129" s="31"/>
      <c r="K129" s="31"/>
      <c r="L129" s="31"/>
    </row>
    <row r="130" spans="1:14" ht="19.149999999999999" hidden="1" customHeight="1">
      <c r="A130" s="58" t="s">
        <v>39</v>
      </c>
      <c r="B130" s="45" t="s">
        <v>5</v>
      </c>
      <c r="C130" s="46" t="s">
        <v>6</v>
      </c>
      <c r="D130" s="47">
        <f>D131+D134</f>
        <v>582097</v>
      </c>
      <c r="E130" s="47">
        <f>E131+E134</f>
        <v>582098</v>
      </c>
      <c r="F130" s="47">
        <f>F131+F134+F132</f>
        <v>613136</v>
      </c>
      <c r="G130" s="47">
        <f>G131+G134</f>
        <v>-2078</v>
      </c>
      <c r="H130" s="47">
        <f>H131+H134+H132</f>
        <v>1193155</v>
      </c>
      <c r="I130" s="47">
        <f>I131+I134+I132</f>
        <v>-79156</v>
      </c>
      <c r="J130" s="47">
        <f t="shared" ref="J130:L130" si="154">J131+J134+J132</f>
        <v>-96855</v>
      </c>
      <c r="K130" s="47">
        <f t="shared" si="154"/>
        <v>-47810</v>
      </c>
      <c r="L130" s="47">
        <f t="shared" si="154"/>
        <v>969334</v>
      </c>
    </row>
    <row r="131" spans="1:14" ht="19.149999999999999" hidden="1" customHeight="1">
      <c r="A131" s="58"/>
      <c r="B131" s="32" t="s">
        <v>7</v>
      </c>
      <c r="C131" s="33" t="s">
        <v>8</v>
      </c>
      <c r="D131" s="34"/>
      <c r="E131" s="34"/>
      <c r="F131" s="34">
        <v>478208</v>
      </c>
      <c r="G131" s="34"/>
      <c r="H131" s="34">
        <f>D131+F131+G131</f>
        <v>478208</v>
      </c>
      <c r="I131" s="34"/>
      <c r="J131" s="34"/>
      <c r="K131" s="34">
        <v>-45841</v>
      </c>
      <c r="L131" s="34">
        <f>H131+I131+J131+K131</f>
        <v>432367</v>
      </c>
    </row>
    <row r="132" spans="1:14" ht="19.149999999999999" hidden="1" customHeight="1">
      <c r="A132" s="58"/>
      <c r="B132" s="13" t="s">
        <v>9</v>
      </c>
      <c r="C132" s="14" t="s">
        <v>10</v>
      </c>
      <c r="D132" s="47"/>
      <c r="E132" s="47"/>
      <c r="F132" s="47">
        <v>49680</v>
      </c>
      <c r="G132" s="47"/>
      <c r="H132" s="47">
        <f>D132+F132+G132</f>
        <v>49680</v>
      </c>
      <c r="I132" s="47">
        <f>I133</f>
        <v>0</v>
      </c>
      <c r="J132" s="47">
        <f t="shared" ref="J132:L132" si="155">J133</f>
        <v>0</v>
      </c>
      <c r="K132" s="47">
        <f t="shared" si="155"/>
        <v>0</v>
      </c>
      <c r="L132" s="47">
        <f t="shared" si="155"/>
        <v>49680</v>
      </c>
      <c r="M132" s="9"/>
    </row>
    <row r="133" spans="1:14" ht="19.149999999999999" hidden="1" customHeight="1">
      <c r="A133" s="58"/>
      <c r="B133" s="35">
        <v>19550</v>
      </c>
      <c r="C133" s="36" t="s">
        <v>11</v>
      </c>
      <c r="D133" s="34"/>
      <c r="E133" s="34"/>
      <c r="F133" s="34">
        <v>49680</v>
      </c>
      <c r="G133" s="34"/>
      <c r="H133" s="34">
        <f>D133+F133+G133</f>
        <v>49680</v>
      </c>
      <c r="I133" s="34"/>
      <c r="J133" s="34"/>
      <c r="K133" s="34"/>
      <c r="L133" s="34">
        <f>H133+I133+J133+K133</f>
        <v>49680</v>
      </c>
    </row>
    <row r="134" spans="1:14" ht="13.9" hidden="1" customHeight="1">
      <c r="A134" s="58"/>
      <c r="B134" s="18">
        <v>21700</v>
      </c>
      <c r="C134" s="14" t="s">
        <v>12</v>
      </c>
      <c r="D134" s="15">
        <f t="shared" ref="D134:I134" si="156">D135</f>
        <v>582097</v>
      </c>
      <c r="E134" s="15">
        <f t="shared" si="156"/>
        <v>582098</v>
      </c>
      <c r="F134" s="15">
        <f t="shared" si="156"/>
        <v>85248</v>
      </c>
      <c r="G134" s="15">
        <f t="shared" si="156"/>
        <v>-2078</v>
      </c>
      <c r="H134" s="15">
        <f t="shared" si="156"/>
        <v>665267</v>
      </c>
      <c r="I134" s="15">
        <f t="shared" si="156"/>
        <v>-79156</v>
      </c>
      <c r="J134" s="15">
        <f t="shared" ref="J134:L134" si="157">J135</f>
        <v>-96855</v>
      </c>
      <c r="K134" s="15">
        <f t="shared" si="157"/>
        <v>-1969</v>
      </c>
      <c r="L134" s="15">
        <f t="shared" si="157"/>
        <v>487287</v>
      </c>
    </row>
    <row r="135" spans="1:14" ht="13.9" hidden="1" customHeight="1">
      <c r="A135" s="58"/>
      <c r="B135" s="35">
        <v>21710</v>
      </c>
      <c r="C135" s="36" t="s">
        <v>13</v>
      </c>
      <c r="D135" s="34">
        <v>582097</v>
      </c>
      <c r="E135" s="34">
        <v>582098</v>
      </c>
      <c r="F135" s="34">
        <v>85248</v>
      </c>
      <c r="G135" s="34">
        <v>-2078</v>
      </c>
      <c r="H135" s="34">
        <f>D135+F135+G135</f>
        <v>665267</v>
      </c>
      <c r="I135" s="34">
        <v>-79156</v>
      </c>
      <c r="J135" s="34">
        <f>-246855+150000</f>
        <v>-96855</v>
      </c>
      <c r="K135" s="34">
        <v>-1969</v>
      </c>
      <c r="L135" s="34">
        <f>H135+I135+J135+K135</f>
        <v>487287</v>
      </c>
      <c r="N135" s="9"/>
    </row>
    <row r="136" spans="1:14" ht="13.9" hidden="1" customHeight="1">
      <c r="A136" s="58"/>
      <c r="B136" s="13" t="s">
        <v>14</v>
      </c>
      <c r="C136" s="14" t="s">
        <v>15</v>
      </c>
      <c r="D136" s="15">
        <f t="shared" ref="D136:I136" si="158">D137+D146</f>
        <v>582097</v>
      </c>
      <c r="E136" s="15">
        <f t="shared" si="158"/>
        <v>582097</v>
      </c>
      <c r="F136" s="15">
        <f t="shared" si="158"/>
        <v>613136</v>
      </c>
      <c r="G136" s="15">
        <f t="shared" si="158"/>
        <v>-2078</v>
      </c>
      <c r="H136" s="15">
        <f t="shared" si="158"/>
        <v>1193155</v>
      </c>
      <c r="I136" s="15">
        <f t="shared" si="158"/>
        <v>-79156</v>
      </c>
      <c r="J136" s="15">
        <f t="shared" ref="J136:L136" si="159">J137+J146</f>
        <v>-96855</v>
      </c>
      <c r="K136" s="15">
        <f t="shared" si="159"/>
        <v>-47810</v>
      </c>
      <c r="L136" s="15">
        <f t="shared" si="159"/>
        <v>969334</v>
      </c>
    </row>
    <row r="137" spans="1:14" ht="19.149999999999999" hidden="1" customHeight="1">
      <c r="A137" s="58"/>
      <c r="B137" s="13" t="s">
        <v>16</v>
      </c>
      <c r="C137" s="14" t="s">
        <v>17</v>
      </c>
      <c r="D137" s="15">
        <f t="shared" ref="D137:I137" si="160">D138+D143</f>
        <v>582097</v>
      </c>
      <c r="E137" s="15">
        <f t="shared" si="160"/>
        <v>582097</v>
      </c>
      <c r="F137" s="15">
        <f t="shared" si="160"/>
        <v>613136</v>
      </c>
      <c r="G137" s="15">
        <f t="shared" si="160"/>
        <v>-2078</v>
      </c>
      <c r="H137" s="15">
        <f t="shared" si="160"/>
        <v>1193155</v>
      </c>
      <c r="I137" s="15">
        <f t="shared" si="160"/>
        <v>-79156</v>
      </c>
      <c r="J137" s="15">
        <f t="shared" ref="J137:L137" si="161">J138+J143</f>
        <v>-96855</v>
      </c>
      <c r="K137" s="15">
        <f t="shared" si="161"/>
        <v>-47810</v>
      </c>
      <c r="L137" s="15">
        <f t="shared" si="161"/>
        <v>969334</v>
      </c>
    </row>
    <row r="138" spans="1:14" ht="13.9" hidden="1" customHeight="1">
      <c r="A138" s="58"/>
      <c r="B138" s="13" t="s">
        <v>18</v>
      </c>
      <c r="C138" s="14" t="s">
        <v>19</v>
      </c>
      <c r="D138" s="15">
        <f t="shared" ref="D138:I138" si="162">D139+D142</f>
        <v>582097</v>
      </c>
      <c r="E138" s="15">
        <f t="shared" si="162"/>
        <v>582097</v>
      </c>
      <c r="F138" s="15">
        <f t="shared" si="162"/>
        <v>613136</v>
      </c>
      <c r="G138" s="15">
        <f t="shared" si="162"/>
        <v>-2078</v>
      </c>
      <c r="H138" s="15">
        <f t="shared" si="162"/>
        <v>1193155</v>
      </c>
      <c r="I138" s="15">
        <f t="shared" si="162"/>
        <v>-79156</v>
      </c>
      <c r="J138" s="15">
        <f t="shared" ref="J138:L138" si="163">J139+J142</f>
        <v>-96855</v>
      </c>
      <c r="K138" s="15">
        <f t="shared" si="163"/>
        <v>-47810</v>
      </c>
      <c r="L138" s="15">
        <f t="shared" si="163"/>
        <v>969334</v>
      </c>
    </row>
    <row r="139" spans="1:14" ht="13.9" hidden="1" customHeight="1">
      <c r="A139" s="58"/>
      <c r="B139" s="40">
        <v>1000</v>
      </c>
      <c r="C139" s="36" t="s">
        <v>20</v>
      </c>
      <c r="D139" s="34">
        <v>582097</v>
      </c>
      <c r="E139" s="34">
        <v>582097</v>
      </c>
      <c r="F139" s="34">
        <f>F140+F141</f>
        <v>0</v>
      </c>
      <c r="G139" s="34">
        <f>G140+G141</f>
        <v>-2078</v>
      </c>
      <c r="H139" s="34">
        <f>D139+F139+G139</f>
        <v>580019</v>
      </c>
      <c r="I139" s="34">
        <f>I140+I141</f>
        <v>0</v>
      </c>
      <c r="J139" s="34">
        <f t="shared" ref="J139:K139" si="164">J140+J141</f>
        <v>0</v>
      </c>
      <c r="K139" s="34">
        <f t="shared" si="164"/>
        <v>-1969</v>
      </c>
      <c r="L139" s="34">
        <f t="shared" ref="L139:L142" si="165">H139+I139+J139+K139</f>
        <v>578050</v>
      </c>
      <c r="N139" s="9"/>
    </row>
    <row r="140" spans="1:14" ht="13.9" hidden="1" customHeight="1">
      <c r="A140" s="58"/>
      <c r="B140" s="48">
        <v>1100</v>
      </c>
      <c r="C140" s="36" t="s">
        <v>21</v>
      </c>
      <c r="D140" s="34">
        <v>470156</v>
      </c>
      <c r="E140" s="34">
        <v>470156</v>
      </c>
      <c r="F140" s="34"/>
      <c r="G140" s="34">
        <v>-1681</v>
      </c>
      <c r="H140" s="34">
        <f>D140+F140+G140</f>
        <v>468475</v>
      </c>
      <c r="I140" s="34"/>
      <c r="J140" s="34"/>
      <c r="K140" s="34">
        <v>-1148</v>
      </c>
      <c r="L140" s="34">
        <f t="shared" si="165"/>
        <v>467327</v>
      </c>
    </row>
    <row r="141" spans="1:14" ht="13.9" hidden="1" customHeight="1">
      <c r="A141" s="58"/>
      <c r="B141" s="48">
        <v>1200</v>
      </c>
      <c r="C141" s="36" t="s">
        <v>22</v>
      </c>
      <c r="D141" s="34">
        <v>111941</v>
      </c>
      <c r="E141" s="34">
        <v>111941</v>
      </c>
      <c r="F141" s="34"/>
      <c r="G141" s="34">
        <v>-397</v>
      </c>
      <c r="H141" s="34">
        <f>D141+F141+G141</f>
        <v>111544</v>
      </c>
      <c r="I141" s="34"/>
      <c r="J141" s="34"/>
      <c r="K141" s="34">
        <v>-821</v>
      </c>
      <c r="L141" s="34">
        <f t="shared" si="165"/>
        <v>110723</v>
      </c>
    </row>
    <row r="142" spans="1:14" ht="13.9" hidden="1" customHeight="1">
      <c r="A142" s="58"/>
      <c r="B142" s="40">
        <v>2000</v>
      </c>
      <c r="C142" s="36" t="s">
        <v>23</v>
      </c>
      <c r="D142" s="34"/>
      <c r="E142" s="34"/>
      <c r="F142" s="34">
        <v>613136</v>
      </c>
      <c r="G142" s="34"/>
      <c r="H142" s="34">
        <f>D142+F142+G142</f>
        <v>613136</v>
      </c>
      <c r="I142" s="34">
        <v>-79156</v>
      </c>
      <c r="J142" s="34">
        <f>-246855+150000</f>
        <v>-96855</v>
      </c>
      <c r="K142" s="34">
        <v>-45841</v>
      </c>
      <c r="L142" s="34">
        <f t="shared" si="165"/>
        <v>391284</v>
      </c>
    </row>
    <row r="143" spans="1:14" ht="13.9" hidden="1" customHeight="1">
      <c r="A143" s="58"/>
      <c r="B143" s="25" t="s">
        <v>24</v>
      </c>
      <c r="C143" s="14" t="s">
        <v>25</v>
      </c>
      <c r="D143" s="15">
        <f t="shared" ref="D143:I143" si="166">D144+D145</f>
        <v>0</v>
      </c>
      <c r="E143" s="15">
        <f t="shared" si="166"/>
        <v>0</v>
      </c>
      <c r="F143" s="15">
        <f t="shared" si="166"/>
        <v>0</v>
      </c>
      <c r="G143" s="15">
        <f t="shared" si="166"/>
        <v>0</v>
      </c>
      <c r="H143" s="15">
        <f t="shared" si="166"/>
        <v>0</v>
      </c>
      <c r="I143" s="15">
        <f t="shared" si="166"/>
        <v>0</v>
      </c>
      <c r="J143" s="15">
        <f t="shared" ref="J143:L143" si="167">J144+J145</f>
        <v>0</v>
      </c>
      <c r="K143" s="15">
        <f t="shared" si="167"/>
        <v>0</v>
      </c>
      <c r="L143" s="15">
        <f t="shared" si="167"/>
        <v>0</v>
      </c>
    </row>
    <row r="144" spans="1:14" ht="13.9" hidden="1" customHeight="1">
      <c r="A144" s="58"/>
      <c r="B144" s="40">
        <v>6000</v>
      </c>
      <c r="C144" s="36" t="s">
        <v>34</v>
      </c>
      <c r="D144" s="34"/>
      <c r="E144" s="34"/>
      <c r="F144" s="34"/>
      <c r="G144" s="34"/>
      <c r="H144" s="34">
        <f>D144+F144+G144</f>
        <v>0</v>
      </c>
      <c r="I144" s="34"/>
      <c r="J144" s="34"/>
      <c r="K144" s="34"/>
      <c r="L144" s="34">
        <f t="shared" ref="L144:L145" si="168">H144+I144+J144+K144</f>
        <v>0</v>
      </c>
    </row>
    <row r="145" spans="1:12" ht="15" hidden="1" customHeight="1">
      <c r="A145" s="58"/>
      <c r="B145" s="40">
        <v>6000</v>
      </c>
      <c r="C145" s="36" t="s">
        <v>27</v>
      </c>
      <c r="D145" s="34"/>
      <c r="E145" s="34"/>
      <c r="F145" s="34"/>
      <c r="G145" s="34"/>
      <c r="H145" s="34">
        <f>D145+F145+G145</f>
        <v>0</v>
      </c>
      <c r="I145" s="34"/>
      <c r="J145" s="34"/>
      <c r="K145" s="34"/>
      <c r="L145" s="34">
        <f t="shared" si="168"/>
        <v>0</v>
      </c>
    </row>
    <row r="146" spans="1:12" ht="13.9" hidden="1" customHeight="1">
      <c r="A146" s="58"/>
      <c r="B146" s="25" t="s">
        <v>28</v>
      </c>
      <c r="C146" s="14" t="s">
        <v>29</v>
      </c>
      <c r="D146" s="15">
        <f t="shared" ref="D146:I146" si="169">D147</f>
        <v>0</v>
      </c>
      <c r="E146" s="15">
        <f t="shared" si="169"/>
        <v>0</v>
      </c>
      <c r="F146" s="15">
        <f t="shared" si="169"/>
        <v>0</v>
      </c>
      <c r="G146" s="15">
        <f t="shared" si="169"/>
        <v>0</v>
      </c>
      <c r="H146" s="15">
        <f t="shared" si="169"/>
        <v>0</v>
      </c>
      <c r="I146" s="15">
        <f t="shared" si="169"/>
        <v>0</v>
      </c>
      <c r="J146" s="15">
        <f t="shared" ref="J146:L146" si="170">J147</f>
        <v>0</v>
      </c>
      <c r="K146" s="15">
        <f t="shared" si="170"/>
        <v>0</v>
      </c>
      <c r="L146" s="15">
        <f t="shared" si="170"/>
        <v>0</v>
      </c>
    </row>
    <row r="147" spans="1:12" ht="13.9" hidden="1" customHeight="1">
      <c r="A147" s="58"/>
      <c r="B147" s="41">
        <v>5000</v>
      </c>
      <c r="C147" s="33" t="s">
        <v>30</v>
      </c>
      <c r="D147" s="34"/>
      <c r="E147" s="34"/>
      <c r="F147" s="34"/>
      <c r="G147" s="34"/>
      <c r="H147" s="34">
        <f>D147+F147+G147</f>
        <v>0</v>
      </c>
      <c r="I147" s="34"/>
      <c r="J147" s="34"/>
      <c r="K147" s="34"/>
      <c r="L147" s="34">
        <f>H147+I147+J147+K147</f>
        <v>0</v>
      </c>
    </row>
    <row r="148" spans="1:12" ht="14.45" hidden="1" customHeight="1">
      <c r="A148" s="58"/>
      <c r="B148" s="13"/>
      <c r="C148" s="27" t="s">
        <v>31</v>
      </c>
      <c r="D148" s="28">
        <f t="shared" ref="D148:I148" si="171">D130-D136</f>
        <v>0</v>
      </c>
      <c r="E148" s="28">
        <f t="shared" si="171"/>
        <v>1</v>
      </c>
      <c r="F148" s="28">
        <f t="shared" si="171"/>
        <v>0</v>
      </c>
      <c r="G148" s="28">
        <f t="shared" si="171"/>
        <v>0</v>
      </c>
      <c r="H148" s="28">
        <f t="shared" si="171"/>
        <v>0</v>
      </c>
      <c r="I148" s="28">
        <f t="shared" si="171"/>
        <v>0</v>
      </c>
      <c r="J148" s="28">
        <f t="shared" ref="J148:K148" si="172">J130-J136</f>
        <v>0</v>
      </c>
      <c r="K148" s="28">
        <f t="shared" si="172"/>
        <v>0</v>
      </c>
      <c r="L148" s="28">
        <f>H148-I148-J148-K148</f>
        <v>0</v>
      </c>
    </row>
    <row r="149" spans="1:12" ht="22.5" hidden="1">
      <c r="A149" s="59"/>
      <c r="B149" s="29"/>
      <c r="C149" s="30" t="s">
        <v>32</v>
      </c>
      <c r="D149" s="31"/>
      <c r="E149" s="31"/>
      <c r="F149" s="31"/>
      <c r="G149" s="31"/>
      <c r="H149" s="31"/>
      <c r="I149" s="31"/>
      <c r="J149" s="31"/>
      <c r="K149" s="31"/>
      <c r="L149" s="31"/>
    </row>
  </sheetData>
  <mergeCells count="8">
    <mergeCell ref="A8:K8"/>
    <mergeCell ref="A130:A149"/>
    <mergeCell ref="A10:A29"/>
    <mergeCell ref="A30:A49"/>
    <mergeCell ref="A50:A69"/>
    <mergeCell ref="A70:A89"/>
    <mergeCell ref="A90:A109"/>
    <mergeCell ref="A110:A129"/>
  </mergeCells>
  <pageMargins left="0.70866141732283472" right="0.19685039370078741" top="0.23622047244094491" bottom="0.31496062992125984" header="0.31496062992125984" footer="0.31496062992125984"/>
  <pageSetup paperSize="9" scale="60" fitToWidth="2" orientation="landscape" r:id="rId1"/>
  <headerFooter>
    <oddFooter>&amp;A</oddFooter>
  </headerFooter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Latgalei izmaiņas P.B.</vt:lpstr>
      <vt:lpstr>'Latgalei izmaiņas P.B.'!Drukāt_virsrakstus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Ritina</dc:creator>
  <cp:lastModifiedBy>Veneranda Ādama</cp:lastModifiedBy>
  <cp:lastPrinted>2017-10-09T09:48:09Z</cp:lastPrinted>
  <dcterms:created xsi:type="dcterms:W3CDTF">2017-03-29T07:39:39Z</dcterms:created>
  <dcterms:modified xsi:type="dcterms:W3CDTF">2017-10-20T12:11:02Z</dcterms:modified>
</cp:coreProperties>
</file>