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2060" activeTab="1"/>
  </bookViews>
  <sheets>
    <sheet name="nauda_2017_gads" sheetId="1" r:id="rId1"/>
    <sheet name="mantas_2017_gads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<sst xmlns="http://schemas.openxmlformats.org/spreadsheetml/2006/main" count="121" uniqueCount="83">
  <si>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Filiāle Baldone</t>
  </si>
  <si>
    <t>Filiāle Ezerkrasti</t>
  </si>
  <si>
    <t>Filiāle Jugla</t>
  </si>
  <si>
    <t>Filiāle Kalnciems</t>
  </si>
  <si>
    <t>Filiāle Pļavnieki</t>
  </si>
  <si>
    <t>Filiāle Rīga</t>
  </si>
  <si>
    <t>Filiāle Teika</t>
  </si>
  <si>
    <t>SAC "Kurzeme"kopā:</t>
  </si>
  <si>
    <t>Filiāle  "Aizvīķi"</t>
  </si>
  <si>
    <t>Filiāle  "Dundaga"</t>
  </si>
  <si>
    <t>Filiāle  "Iļģi"</t>
  </si>
  <si>
    <t>Filiāle  "Liepāja"</t>
  </si>
  <si>
    <t>Filiāle  "Reģi"</t>
  </si>
  <si>
    <t>Filiāle  "Veģi"</t>
  </si>
  <si>
    <t>SAC "Latgale"kopā:</t>
  </si>
  <si>
    <t>Filiāle"Kalkūni "</t>
  </si>
  <si>
    <t>Filiāle "Kalupe"</t>
  </si>
  <si>
    <t>Filiāle"Krastiņi"</t>
  </si>
  <si>
    <t>Filiāle"Litene"</t>
  </si>
  <si>
    <t>Filiāle "Lubāna"</t>
  </si>
  <si>
    <t>Filiāle "Mēmele"</t>
  </si>
  <si>
    <t>SAC "Vidzeme"kopā:</t>
  </si>
  <si>
    <t xml:space="preserve">"Filiāle "Ropaži" </t>
  </si>
  <si>
    <t>Filiāle "Rūja"</t>
  </si>
  <si>
    <t>Filiāle "Allaži"</t>
  </si>
  <si>
    <t>Filiāle "Saulstari"</t>
  </si>
  <si>
    <t>Filiāle "Valka"</t>
  </si>
  <si>
    <t>Filiāle"Rauna"</t>
  </si>
  <si>
    <t>SAC "Zemgale" kopā:</t>
  </si>
  <si>
    <t>Filiāle "Iecava"</t>
  </si>
  <si>
    <t>Filiāle "Īle"</t>
  </si>
  <si>
    <t>Filiāle "Jelgava"</t>
  </si>
  <si>
    <t>Filiāle "Ziedkalne"</t>
  </si>
  <si>
    <t>Filiāle "Ķīši"</t>
  </si>
  <si>
    <t xml:space="preserve">Filiāle "Kauguri" </t>
  </si>
  <si>
    <t>SAC "Rīga" kopā:</t>
  </si>
  <si>
    <t>* izlietojumu atšigrēt pa izdevumu pasākumiem</t>
  </si>
  <si>
    <t>3=1+2</t>
  </si>
  <si>
    <t>izlietojums *</t>
  </si>
  <si>
    <t>4=3-5</t>
  </si>
  <si>
    <t>Izdevumu posteņi **</t>
  </si>
  <si>
    <t>* aizpilda, ja nauda ir mērķa ziedojums,norādot ziedojum mērķi</t>
  </si>
  <si>
    <t>** izlietojumu atšigrēt pa izdevumu pasākumiem ( piem., iegādāti tehniskie palīglīdzekļi (1......, 3......)),  vai uzrādot iegūto rezultātu (piem. Izremontēts 2 klientu istabiņas)</t>
  </si>
  <si>
    <r>
      <t>Ziedojuma mērķis</t>
    </r>
    <r>
      <rPr>
        <b/>
        <sz val="10"/>
        <rFont val="Times New Roman"/>
        <family val="1"/>
      </rPr>
      <t>*</t>
    </r>
  </si>
  <si>
    <t>pārbaudei</t>
  </si>
  <si>
    <t>pārbaude</t>
  </si>
  <si>
    <t>5=2+3-4</t>
  </si>
  <si>
    <t>∑</t>
  </si>
  <si>
    <t xml:space="preserve"> </t>
  </si>
  <si>
    <t>VSAC "Latgale" g.grāmatvede D.Linmeijere</t>
  </si>
  <si>
    <t>VSAC "Latgale" g. grāmatvede D.Linmeijere</t>
  </si>
  <si>
    <t>mīkstais inventārs</t>
  </si>
  <si>
    <t>pamatlīdzekļi</t>
  </si>
  <si>
    <t>pārtika</t>
  </si>
  <si>
    <t>autiņbiksītes</t>
  </si>
  <si>
    <t>remontmateriāli</t>
  </si>
  <si>
    <t>saimniecības preces</t>
  </si>
  <si>
    <t>kancelejas preces</t>
  </si>
  <si>
    <t>medikamenti</t>
  </si>
  <si>
    <t>mazvērtīgais inventārs</t>
  </si>
  <si>
    <t>trauki</t>
  </si>
  <si>
    <t>kurināmais</t>
  </si>
  <si>
    <t>pār. l/s krājumi - papagaiļi</t>
  </si>
  <si>
    <t>2017.gadā saņemtie ziedojumi (viss kas nav nauda)</t>
  </si>
  <si>
    <t>ar mērķi higiēnas preču iegādei</t>
  </si>
  <si>
    <t>ar mērķi ziedojums(pārtika-saldumu iegādei(800),mīkstā inventāra iegādei(1200)</t>
  </si>
  <si>
    <t>ziedojumu atlikums uz 31.12.2017. (EUR)</t>
  </si>
  <si>
    <t>2017.gadā pieejamās ziedojumu summas (EUR)</t>
  </si>
  <si>
    <t>ziedojumu atlikums uz 01.01.2017.(EUR)</t>
  </si>
  <si>
    <t>2017.gadā  saņemtie ziedojumi (EUR)</t>
  </si>
  <si>
    <t>bez mērķa</t>
  </si>
  <si>
    <t>izdevumi (degvielai) klientu braucienam uz Rīgu</t>
  </si>
  <si>
    <t>ar mērķi klientu braucienam uz Rīgu</t>
  </si>
  <si>
    <t>2017.gadā iztērētās summas līdz 31.12.2017. (EUR)</t>
  </si>
  <si>
    <t>higiēnas preču iegāde (zobu pasta-35gab., šampūns-23gab.)</t>
  </si>
  <si>
    <t>VSAC "Latgale" Ziedojumu (viss kas nav nauda) uzskaite un izlietojums par 2017.gadu</t>
  </si>
  <si>
    <t xml:space="preserve"> ziedojumu atlikums uz 01.01.2017. (viss kas nav nauda)EUR</t>
  </si>
  <si>
    <t>atlikums uz 31.12.2017.</t>
  </si>
  <si>
    <t xml:space="preserve">kancelejas iegāde(līme,krepapīrs,kartons,līmlentas,papīrs krāsainais,dekoratīvais) </t>
  </si>
  <si>
    <t xml:space="preserve">sporta kostīmu iegāde (6gab.) </t>
  </si>
  <si>
    <t xml:space="preserve">biļetes uz kino/pakalpojums </t>
  </si>
  <si>
    <t>VSAC "Latgale" Saņemtie naudas ziedojumi un izlietoto naudas ziedojumu atskaite par 2017.gadu</t>
  </si>
  <si>
    <t>pārtika (800  EUR- iegādāti saldumi,augļi,sula), mīkstais inventārs (1200 EUR - iegādātas virsjakas 18.gab., apavi 13pāri.)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</si>
</sst>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color indexed="42"/>
      <name val="Arial"/>
      <family val="0"/>
    </font>
    <font>
      <sz val="9"/>
      <name val="Times New Roman"/>
      <family val="1"/>
    </font>
    <font>
      <sz val="10"/>
      <color indexed="53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5" borderId="10" xfId="0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6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35" borderId="11" xfId="0" applyFont="1" applyFill="1" applyBorder="1" applyAlignment="1">
      <alignment horizontal="right" wrapText="1"/>
    </xf>
    <xf numFmtId="0" fontId="8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5" fillId="35" borderId="12" xfId="0" applyNumberFormat="1" applyFont="1" applyFill="1" applyBorder="1" applyAlignment="1">
      <alignment horizontal="center" wrapText="1"/>
    </xf>
    <xf numFmtId="2" fontId="5" fillId="35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0" fillId="0" borderId="0" xfId="0" applyFill="1" applyAlignment="1">
      <alignment/>
    </xf>
    <xf numFmtId="4" fontId="6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12" fillId="36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2" fontId="11" fillId="34" borderId="10" xfId="0" applyNumberFormat="1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50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17.28125" style="0" customWidth="1"/>
    <col min="2" max="2" width="14.00390625" style="0" customWidth="1"/>
    <col min="3" max="3" width="12.7109375" style="0" customWidth="1"/>
    <col min="4" max="4" width="66.421875" style="0" customWidth="1"/>
    <col min="5" max="6" width="10.57421875" style="0" customWidth="1"/>
    <col min="7" max="7" width="11.140625" style="0" customWidth="1"/>
    <col min="8" max="8" width="83.57421875" style="0" customWidth="1"/>
  </cols>
  <sheetData>
    <row r="1" ht="12.75">
      <c r="B1" s="8" t="s">
        <v>81</v>
      </c>
    </row>
    <row r="2" spans="1:8" s="4" customFormat="1" ht="71.25" customHeight="1">
      <c r="A2" s="5"/>
      <c r="B2" s="16" t="s">
        <v>68</v>
      </c>
      <c r="C2" s="16" t="s">
        <v>69</v>
      </c>
      <c r="D2" s="16" t="s">
        <v>43</v>
      </c>
      <c r="E2" s="16" t="s">
        <v>67</v>
      </c>
      <c r="F2" s="36" t="s">
        <v>66</v>
      </c>
      <c r="G2" s="16" t="s">
        <v>73</v>
      </c>
      <c r="H2" s="16" t="s">
        <v>40</v>
      </c>
    </row>
    <row r="3" spans="1:8" s="4" customFormat="1" ht="12.75">
      <c r="A3" s="5"/>
      <c r="B3" s="13">
        <v>1</v>
      </c>
      <c r="C3" s="13">
        <v>2</v>
      </c>
      <c r="D3" s="13"/>
      <c r="E3" s="14" t="s">
        <v>37</v>
      </c>
      <c r="F3" s="13" t="s">
        <v>39</v>
      </c>
      <c r="G3" s="14">
        <v>5</v>
      </c>
      <c r="H3" s="5"/>
    </row>
    <row r="4" spans="1:8" ht="12.75" hidden="1">
      <c r="A4" s="3" t="s">
        <v>35</v>
      </c>
      <c r="B4" s="7">
        <f>SUM(B5:B11)</f>
        <v>0</v>
      </c>
      <c r="C4" s="7">
        <f>SUM(C5:C11)</f>
        <v>0</v>
      </c>
      <c r="D4" s="7"/>
      <c r="E4" s="9">
        <f aca="true" t="shared" si="0" ref="E4:E21">B4+C4</f>
        <v>0</v>
      </c>
      <c r="F4" s="7">
        <f>E4-G4</f>
        <v>0</v>
      </c>
      <c r="G4" s="9">
        <f>SUM(G5:G11)</f>
        <v>0</v>
      </c>
      <c r="H4" s="7"/>
    </row>
    <row r="5" spans="1:8" ht="12.75" hidden="1">
      <c r="A5" s="1" t="s">
        <v>0</v>
      </c>
      <c r="B5" s="6"/>
      <c r="C5" s="6"/>
      <c r="D5" s="6"/>
      <c r="E5" s="10">
        <f t="shared" si="0"/>
        <v>0</v>
      </c>
      <c r="F5" s="6">
        <f aca="true" t="shared" si="1" ref="F5:F42">E5-G5</f>
        <v>0</v>
      </c>
      <c r="G5" s="10"/>
      <c r="H5" s="6"/>
    </row>
    <row r="6" spans="1:8" ht="12.75" hidden="1">
      <c r="A6" s="2" t="s">
        <v>1</v>
      </c>
      <c r="B6" s="6"/>
      <c r="C6" s="6"/>
      <c r="D6" s="6"/>
      <c r="E6" s="10">
        <f t="shared" si="0"/>
        <v>0</v>
      </c>
      <c r="F6" s="6">
        <f t="shared" si="1"/>
        <v>0</v>
      </c>
      <c r="G6" s="10"/>
      <c r="H6" s="6"/>
    </row>
    <row r="7" spans="1:8" ht="12.75" hidden="1">
      <c r="A7" s="2" t="s">
        <v>2</v>
      </c>
      <c r="B7" s="6"/>
      <c r="C7" s="6"/>
      <c r="D7" s="6"/>
      <c r="E7" s="10">
        <f t="shared" si="0"/>
        <v>0</v>
      </c>
      <c r="F7" s="6">
        <f t="shared" si="1"/>
        <v>0</v>
      </c>
      <c r="G7" s="10"/>
      <c r="H7" s="6"/>
    </row>
    <row r="8" spans="1:8" ht="12.75" hidden="1">
      <c r="A8" s="2" t="s">
        <v>3</v>
      </c>
      <c r="B8" s="6"/>
      <c r="C8" s="6"/>
      <c r="D8" s="6"/>
      <c r="E8" s="10">
        <f t="shared" si="0"/>
        <v>0</v>
      </c>
      <c r="F8" s="6">
        <f t="shared" si="1"/>
        <v>0</v>
      </c>
      <c r="G8" s="10"/>
      <c r="H8" s="6"/>
    </row>
    <row r="9" spans="1:8" ht="12.75" hidden="1">
      <c r="A9" s="1" t="s">
        <v>4</v>
      </c>
      <c r="B9" s="6"/>
      <c r="C9" s="6"/>
      <c r="D9" s="6"/>
      <c r="E9" s="10">
        <f t="shared" si="0"/>
        <v>0</v>
      </c>
      <c r="F9" s="6">
        <f t="shared" si="1"/>
        <v>0</v>
      </c>
      <c r="G9" s="10"/>
      <c r="H9" s="6"/>
    </row>
    <row r="10" spans="1:8" ht="12.75" hidden="1">
      <c r="A10" s="1" t="s">
        <v>5</v>
      </c>
      <c r="B10" s="6"/>
      <c r="C10" s="6"/>
      <c r="D10" s="6"/>
      <c r="E10" s="10">
        <f t="shared" si="0"/>
        <v>0</v>
      </c>
      <c r="F10" s="6">
        <f t="shared" si="1"/>
        <v>0</v>
      </c>
      <c r="G10" s="10"/>
      <c r="H10" s="6"/>
    </row>
    <row r="11" spans="1:8" ht="12.75" hidden="1">
      <c r="A11" s="1" t="s">
        <v>6</v>
      </c>
      <c r="B11" s="6"/>
      <c r="C11" s="6"/>
      <c r="D11" s="6"/>
      <c r="E11" s="10">
        <f t="shared" si="0"/>
        <v>0</v>
      </c>
      <c r="F11" s="6">
        <f t="shared" si="1"/>
        <v>0</v>
      </c>
      <c r="G11" s="10"/>
      <c r="H11" s="6"/>
    </row>
    <row r="12" spans="1:8" ht="25.5" hidden="1">
      <c r="A12" s="3" t="s">
        <v>7</v>
      </c>
      <c r="B12" s="7">
        <f>SUM(B13:B18)</f>
        <v>0</v>
      </c>
      <c r="C12" s="7">
        <f>SUM(C13:C18)</f>
        <v>0</v>
      </c>
      <c r="D12" s="7"/>
      <c r="E12" s="9">
        <f t="shared" si="0"/>
        <v>0</v>
      </c>
      <c r="F12" s="7">
        <f t="shared" si="1"/>
        <v>0</v>
      </c>
      <c r="G12" s="9">
        <f>SUM(G13:G18)</f>
        <v>0</v>
      </c>
      <c r="H12" s="7"/>
    </row>
    <row r="13" spans="1:8" ht="12.75" hidden="1">
      <c r="A13" s="2" t="s">
        <v>8</v>
      </c>
      <c r="B13" s="6"/>
      <c r="C13" s="6"/>
      <c r="D13" s="6"/>
      <c r="E13" s="10">
        <f t="shared" si="0"/>
        <v>0</v>
      </c>
      <c r="F13" s="6">
        <f t="shared" si="1"/>
        <v>0</v>
      </c>
      <c r="G13" s="10"/>
      <c r="H13" s="6"/>
    </row>
    <row r="14" spans="1:8" ht="12.75" hidden="1">
      <c r="A14" s="2" t="s">
        <v>9</v>
      </c>
      <c r="B14" s="6"/>
      <c r="C14" s="6"/>
      <c r="D14" s="6"/>
      <c r="E14" s="10">
        <f t="shared" si="0"/>
        <v>0</v>
      </c>
      <c r="F14" s="6">
        <f t="shared" si="1"/>
        <v>0</v>
      </c>
      <c r="G14" s="10"/>
      <c r="H14" s="6"/>
    </row>
    <row r="15" spans="1:8" ht="12.75" hidden="1">
      <c r="A15" s="2" t="s">
        <v>10</v>
      </c>
      <c r="B15" s="6"/>
      <c r="C15" s="6"/>
      <c r="D15" s="6"/>
      <c r="E15" s="10">
        <f t="shared" si="0"/>
        <v>0</v>
      </c>
      <c r="F15" s="6">
        <f t="shared" si="1"/>
        <v>0</v>
      </c>
      <c r="G15" s="10"/>
      <c r="H15" s="6"/>
    </row>
    <row r="16" spans="1:8" ht="12.75" hidden="1">
      <c r="A16" s="1" t="s">
        <v>11</v>
      </c>
      <c r="B16" s="6"/>
      <c r="C16" s="6"/>
      <c r="D16" s="6"/>
      <c r="E16" s="10">
        <f t="shared" si="0"/>
        <v>0</v>
      </c>
      <c r="F16" s="6">
        <f t="shared" si="1"/>
        <v>0</v>
      </c>
      <c r="G16" s="10"/>
      <c r="H16" s="6"/>
    </row>
    <row r="17" spans="1:8" ht="12.75" hidden="1">
      <c r="A17" s="2" t="s">
        <v>12</v>
      </c>
      <c r="B17" s="6"/>
      <c r="C17" s="6"/>
      <c r="D17" s="6"/>
      <c r="E17" s="10">
        <f t="shared" si="0"/>
        <v>0</v>
      </c>
      <c r="F17" s="6">
        <f t="shared" si="1"/>
        <v>0</v>
      </c>
      <c r="G17" s="10"/>
      <c r="H17" s="6"/>
    </row>
    <row r="18" spans="1:8" ht="12.75" hidden="1">
      <c r="A18" s="1" t="s">
        <v>13</v>
      </c>
      <c r="B18" s="6"/>
      <c r="C18" s="6"/>
      <c r="D18" s="6"/>
      <c r="E18" s="10">
        <f t="shared" si="0"/>
        <v>0</v>
      </c>
      <c r="F18" s="6">
        <f t="shared" si="1"/>
        <v>0</v>
      </c>
      <c r="G18" s="10"/>
      <c r="H18" s="6"/>
    </row>
    <row r="19" spans="1:8" ht="25.5">
      <c r="A19" s="3" t="s">
        <v>14</v>
      </c>
      <c r="B19" s="19">
        <v>15</v>
      </c>
      <c r="C19" s="17">
        <f>SUM(C20:C37)</f>
        <v>2385</v>
      </c>
      <c r="D19" s="17"/>
      <c r="E19" s="19">
        <f t="shared" si="0"/>
        <v>2400</v>
      </c>
      <c r="F19" s="18"/>
      <c r="G19" s="19">
        <f>SUM(G20:G25)</f>
        <v>2400</v>
      </c>
      <c r="H19" s="17"/>
    </row>
    <row r="20" spans="1:8" ht="25.5">
      <c r="A20" s="2" t="s">
        <v>15</v>
      </c>
      <c r="B20" s="71">
        <v>0</v>
      </c>
      <c r="C20" s="70">
        <v>2000</v>
      </c>
      <c r="D20" s="17" t="s">
        <v>65</v>
      </c>
      <c r="E20" s="20">
        <f t="shared" si="0"/>
        <v>2000</v>
      </c>
      <c r="F20" s="21">
        <v>0</v>
      </c>
      <c r="G20" s="43">
        <v>2000</v>
      </c>
      <c r="H20" s="99" t="s">
        <v>82</v>
      </c>
    </row>
    <row r="21" spans="1:8" ht="12.75">
      <c r="A21" s="2"/>
      <c r="B21" s="71">
        <v>0</v>
      </c>
      <c r="C21" s="70">
        <v>100</v>
      </c>
      <c r="D21" s="71" t="s">
        <v>64</v>
      </c>
      <c r="E21" s="20">
        <f t="shared" si="0"/>
        <v>100</v>
      </c>
      <c r="F21" s="21">
        <v>0</v>
      </c>
      <c r="G21" s="43">
        <v>100</v>
      </c>
      <c r="H21" s="72" t="s">
        <v>74</v>
      </c>
    </row>
    <row r="22" spans="1:8" ht="12.75">
      <c r="A22" s="2"/>
      <c r="B22" s="71">
        <v>15</v>
      </c>
      <c r="C22" s="79">
        <v>25</v>
      </c>
      <c r="D22" s="71" t="s">
        <v>70</v>
      </c>
      <c r="E22" s="20">
        <v>40</v>
      </c>
      <c r="F22" s="21">
        <v>0</v>
      </c>
      <c r="G22" s="43">
        <v>40</v>
      </c>
      <c r="H22" s="71" t="s">
        <v>78</v>
      </c>
    </row>
    <row r="23" spans="1:8" s="78" customFormat="1" ht="11.25" customHeight="1">
      <c r="A23" s="2"/>
      <c r="B23" s="76">
        <f>C23+B23</f>
        <v>0</v>
      </c>
      <c r="C23" s="70">
        <v>200</v>
      </c>
      <c r="D23" s="77" t="s">
        <v>70</v>
      </c>
      <c r="E23" s="20">
        <v>200</v>
      </c>
      <c r="F23" s="21">
        <v>0</v>
      </c>
      <c r="G23" s="43">
        <v>200</v>
      </c>
      <c r="H23" s="72" t="s">
        <v>79</v>
      </c>
    </row>
    <row r="24" spans="1:12" s="78" customFormat="1" ht="12.75">
      <c r="A24" s="1"/>
      <c r="B24" s="71">
        <v>0</v>
      </c>
      <c r="C24" s="70">
        <v>60</v>
      </c>
      <c r="D24" s="77" t="s">
        <v>72</v>
      </c>
      <c r="E24" s="20">
        <v>60</v>
      </c>
      <c r="F24" s="21">
        <v>0</v>
      </c>
      <c r="G24" s="43">
        <v>60</v>
      </c>
      <c r="H24" s="72" t="s">
        <v>71</v>
      </c>
      <c r="L24" s="78" t="s">
        <v>48</v>
      </c>
    </row>
    <row r="25" spans="1:8" ht="12.75" hidden="1">
      <c r="A25" s="2"/>
      <c r="B25" s="6"/>
      <c r="C25" s="80"/>
      <c r="D25" s="77"/>
      <c r="E25" s="20">
        <f aca="true" t="shared" si="2" ref="E25:E43">B25+C25</f>
        <v>0</v>
      </c>
      <c r="F25" s="21">
        <v>0</v>
      </c>
      <c r="G25" s="81">
        <v>0</v>
      </c>
      <c r="H25" s="72"/>
    </row>
    <row r="26" spans="1:8" ht="12.75" hidden="1">
      <c r="A26" s="2"/>
      <c r="B26" s="6"/>
      <c r="C26" s="6"/>
      <c r="D26" s="6"/>
      <c r="E26" s="20">
        <f t="shared" si="2"/>
        <v>0</v>
      </c>
      <c r="F26" s="21">
        <v>0</v>
      </c>
      <c r="G26" s="21">
        <v>0</v>
      </c>
      <c r="H26" s="15"/>
    </row>
    <row r="27" spans="1:8" ht="12.75" hidden="1">
      <c r="A27" s="2"/>
      <c r="B27" s="6"/>
      <c r="C27" s="6"/>
      <c r="D27" s="6"/>
      <c r="E27" s="20">
        <f t="shared" si="2"/>
        <v>0</v>
      </c>
      <c r="F27" s="21">
        <f aca="true" t="shared" si="3" ref="F27:G29">E27-G27</f>
        <v>0</v>
      </c>
      <c r="G27" s="21">
        <f t="shared" si="3"/>
        <v>0</v>
      </c>
      <c r="H27" s="15"/>
    </row>
    <row r="28" spans="1:8" ht="12.75" hidden="1">
      <c r="A28" s="2"/>
      <c r="B28" s="6"/>
      <c r="C28" s="6"/>
      <c r="D28" s="6"/>
      <c r="E28" s="20">
        <f t="shared" si="2"/>
        <v>0</v>
      </c>
      <c r="F28" s="21">
        <f t="shared" si="3"/>
        <v>0</v>
      </c>
      <c r="G28" s="21">
        <f t="shared" si="3"/>
        <v>0</v>
      </c>
      <c r="H28" s="15"/>
    </row>
    <row r="29" spans="1:8" ht="12.75" hidden="1">
      <c r="A29" s="2"/>
      <c r="B29" s="6"/>
      <c r="C29" s="6"/>
      <c r="D29" s="6"/>
      <c r="E29" s="20">
        <f t="shared" si="2"/>
        <v>0</v>
      </c>
      <c r="F29" s="21">
        <f t="shared" si="3"/>
        <v>0</v>
      </c>
      <c r="G29" s="21">
        <f t="shared" si="3"/>
        <v>0</v>
      </c>
      <c r="H29" s="15"/>
    </row>
    <row r="30" spans="1:8" ht="25.5" hidden="1">
      <c r="A30" s="3" t="s">
        <v>21</v>
      </c>
      <c r="B30" s="7">
        <f>SUM(B31:B36)</f>
        <v>0</v>
      </c>
      <c r="C30" s="7">
        <f>SUM(C31:C36)</f>
        <v>0</v>
      </c>
      <c r="D30" s="7"/>
      <c r="E30" s="20">
        <f t="shared" si="2"/>
        <v>0</v>
      </c>
      <c r="F30" s="7">
        <f t="shared" si="1"/>
        <v>0</v>
      </c>
      <c r="G30" s="9"/>
      <c r="H30" s="7"/>
    </row>
    <row r="31" spans="1:8" ht="12.75" hidden="1">
      <c r="A31" s="2" t="s">
        <v>22</v>
      </c>
      <c r="B31" s="6"/>
      <c r="C31" s="6"/>
      <c r="D31" s="6"/>
      <c r="E31" s="20">
        <f t="shared" si="2"/>
        <v>0</v>
      </c>
      <c r="F31" s="6">
        <f t="shared" si="1"/>
        <v>0</v>
      </c>
      <c r="G31" s="10"/>
      <c r="H31" s="6"/>
    </row>
    <row r="32" spans="1:8" ht="12.75" hidden="1">
      <c r="A32" s="2" t="s">
        <v>23</v>
      </c>
      <c r="B32" s="6"/>
      <c r="C32" s="6"/>
      <c r="D32" s="6"/>
      <c r="E32" s="20">
        <f t="shared" si="2"/>
        <v>0</v>
      </c>
      <c r="F32" s="6">
        <f t="shared" si="1"/>
        <v>0</v>
      </c>
      <c r="G32" s="10"/>
      <c r="H32" s="6"/>
    </row>
    <row r="33" spans="1:8" ht="12.75" hidden="1">
      <c r="A33" s="2" t="s">
        <v>24</v>
      </c>
      <c r="B33" s="6"/>
      <c r="C33" s="6"/>
      <c r="D33" s="6"/>
      <c r="E33" s="20">
        <f t="shared" si="2"/>
        <v>0</v>
      </c>
      <c r="F33" s="6">
        <f t="shared" si="1"/>
        <v>0</v>
      </c>
      <c r="G33" s="10"/>
      <c r="H33" s="6"/>
    </row>
    <row r="34" spans="1:8" ht="12.75" hidden="1">
      <c r="A34" s="2" t="s">
        <v>25</v>
      </c>
      <c r="B34" s="6"/>
      <c r="C34" s="6"/>
      <c r="D34" s="6"/>
      <c r="E34" s="20">
        <f t="shared" si="2"/>
        <v>0</v>
      </c>
      <c r="F34" s="6">
        <f t="shared" si="1"/>
        <v>0</v>
      </c>
      <c r="G34" s="10"/>
      <c r="H34" s="6"/>
    </row>
    <row r="35" spans="1:8" ht="12.75" hidden="1">
      <c r="A35" s="2" t="s">
        <v>26</v>
      </c>
      <c r="B35" s="6"/>
      <c r="C35" s="6"/>
      <c r="D35" s="6"/>
      <c r="E35" s="20">
        <f t="shared" si="2"/>
        <v>0</v>
      </c>
      <c r="F35" s="6">
        <f t="shared" si="1"/>
        <v>0</v>
      </c>
      <c r="G35" s="10"/>
      <c r="H35" s="6"/>
    </row>
    <row r="36" spans="1:8" ht="12.75" hidden="1">
      <c r="A36" s="2" t="s">
        <v>27</v>
      </c>
      <c r="B36" s="6"/>
      <c r="C36" s="6"/>
      <c r="D36" s="6"/>
      <c r="E36" s="20">
        <f t="shared" si="2"/>
        <v>0</v>
      </c>
      <c r="F36" s="6">
        <f t="shared" si="1"/>
        <v>0</v>
      </c>
      <c r="G36" s="10"/>
      <c r="H36" s="6"/>
    </row>
    <row r="37" spans="1:8" ht="25.5" hidden="1">
      <c r="A37" s="3" t="s">
        <v>28</v>
      </c>
      <c r="B37" s="7">
        <f>SUM(B38:B43)</f>
        <v>0</v>
      </c>
      <c r="C37" s="7">
        <f>SUM(C38:C43)</f>
        <v>0</v>
      </c>
      <c r="D37" s="7"/>
      <c r="E37" s="20">
        <f t="shared" si="2"/>
        <v>0</v>
      </c>
      <c r="F37" s="7">
        <f t="shared" si="1"/>
        <v>0</v>
      </c>
      <c r="G37" s="9">
        <f>SUM(G38:G43)</f>
        <v>0</v>
      </c>
      <c r="H37" s="7"/>
    </row>
    <row r="38" spans="1:8" ht="12.75" hidden="1">
      <c r="A38" s="2" t="s">
        <v>29</v>
      </c>
      <c r="B38" s="6"/>
      <c r="C38" s="6"/>
      <c r="D38" s="6"/>
      <c r="E38" s="20">
        <f t="shared" si="2"/>
        <v>0</v>
      </c>
      <c r="F38" s="6">
        <f t="shared" si="1"/>
        <v>0</v>
      </c>
      <c r="G38" s="10"/>
      <c r="H38" s="6"/>
    </row>
    <row r="39" spans="1:8" ht="12.75" hidden="1">
      <c r="A39" s="2" t="s">
        <v>30</v>
      </c>
      <c r="B39" s="6"/>
      <c r="C39" s="6"/>
      <c r="D39" s="6"/>
      <c r="E39" s="20">
        <f t="shared" si="2"/>
        <v>0</v>
      </c>
      <c r="F39" s="6">
        <f t="shared" si="1"/>
        <v>0</v>
      </c>
      <c r="G39" s="10"/>
      <c r="H39" s="6"/>
    </row>
    <row r="40" spans="1:8" ht="12.75" hidden="1">
      <c r="A40" s="2" t="s">
        <v>31</v>
      </c>
      <c r="B40" s="6"/>
      <c r="C40" s="6"/>
      <c r="D40" s="6"/>
      <c r="E40" s="20">
        <f t="shared" si="2"/>
        <v>0</v>
      </c>
      <c r="F40" s="6">
        <f t="shared" si="1"/>
        <v>0</v>
      </c>
      <c r="G40" s="10"/>
      <c r="H40" s="6"/>
    </row>
    <row r="41" spans="1:8" ht="17.25" customHeight="1" hidden="1">
      <c r="A41" s="2" t="s">
        <v>32</v>
      </c>
      <c r="B41" s="6"/>
      <c r="C41" s="6"/>
      <c r="D41" s="6"/>
      <c r="E41" s="20">
        <f t="shared" si="2"/>
        <v>0</v>
      </c>
      <c r="F41" s="6">
        <f t="shared" si="1"/>
        <v>0</v>
      </c>
      <c r="G41" s="10"/>
      <c r="H41" s="6"/>
    </row>
    <row r="42" spans="1:8" ht="15.75" customHeight="1" hidden="1">
      <c r="A42" s="2" t="s">
        <v>33</v>
      </c>
      <c r="B42" s="6"/>
      <c r="C42" s="6"/>
      <c r="D42" s="6"/>
      <c r="E42" s="20">
        <f t="shared" si="2"/>
        <v>0</v>
      </c>
      <c r="F42" s="6">
        <f t="shared" si="1"/>
        <v>0</v>
      </c>
      <c r="G42" s="10"/>
      <c r="H42" s="6"/>
    </row>
    <row r="43" spans="1:8" ht="12.75" customHeight="1" hidden="1">
      <c r="A43" s="2" t="s">
        <v>34</v>
      </c>
      <c r="B43" s="6"/>
      <c r="C43" s="6"/>
      <c r="D43" s="6"/>
      <c r="E43" s="20">
        <f t="shared" si="2"/>
        <v>0</v>
      </c>
      <c r="F43" s="6">
        <f>G43-E43</f>
        <v>0</v>
      </c>
      <c r="G43" s="10"/>
      <c r="H43" s="6"/>
    </row>
    <row r="44" ht="12.75" customHeight="1" hidden="1"/>
    <row r="45" spans="1:8" ht="12.75" hidden="1">
      <c r="A45" s="87" t="s">
        <v>41</v>
      </c>
      <c r="B45" s="87"/>
      <c r="C45" s="87"/>
      <c r="D45" s="87"/>
      <c r="E45" s="11"/>
      <c r="F45" s="11"/>
      <c r="G45" s="11"/>
      <c r="H45" s="11"/>
    </row>
    <row r="46" spans="1:8" ht="27" customHeight="1" hidden="1">
      <c r="A46" s="87" t="s">
        <v>42</v>
      </c>
      <c r="B46" s="87"/>
      <c r="C46" s="87"/>
      <c r="D46" s="87"/>
      <c r="E46" s="11"/>
      <c r="F46" s="11"/>
      <c r="G46" s="11"/>
      <c r="H46" s="11"/>
    </row>
    <row r="48" spans="1:3" ht="12.75">
      <c r="A48" s="88" t="s">
        <v>50</v>
      </c>
      <c r="B48" s="88"/>
      <c r="C48" s="88"/>
    </row>
    <row r="50" ht="12.75">
      <c r="A50" s="46"/>
    </row>
  </sheetData>
  <sheetProtection/>
  <mergeCells count="3">
    <mergeCell ref="A45:D45"/>
    <mergeCell ref="A46:D46"/>
    <mergeCell ref="A48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348"/>
  <sheetViews>
    <sheetView tabSelected="1" zoomScalePageLayoutView="0" workbookViewId="0" topLeftCell="A1">
      <selection activeCell="C64" sqref="C64"/>
    </sheetView>
  </sheetViews>
  <sheetFormatPr defaultColWidth="9.140625" defaultRowHeight="12.75"/>
  <cols>
    <col min="1" max="1" width="20.28125" style="0" customWidth="1"/>
    <col min="2" max="2" width="20.00390625" style="6" customWidth="1"/>
    <col min="3" max="3" width="18.57421875" style="0" customWidth="1"/>
    <col min="4" max="4" width="18.421875" style="0" customWidth="1"/>
    <col min="5" max="5" width="13.57421875" style="0" customWidth="1"/>
    <col min="6" max="6" width="18.28125" style="0" customWidth="1"/>
    <col min="7" max="7" width="11.140625" style="31" hidden="1" customWidth="1"/>
    <col min="8" max="8" width="9.00390625" style="31" hidden="1" customWidth="1"/>
  </cols>
  <sheetData>
    <row r="2" spans="1:8" ht="12.75">
      <c r="A2" s="97" t="s">
        <v>75</v>
      </c>
      <c r="B2" s="97"/>
      <c r="C2" s="97"/>
      <c r="D2" s="97"/>
      <c r="E2" s="97"/>
      <c r="F2" s="98"/>
      <c r="G2" s="89" t="s">
        <v>44</v>
      </c>
      <c r="H2" s="90"/>
    </row>
    <row r="3" spans="1:8" s="4" customFormat="1" ht="38.25">
      <c r="A3" s="47"/>
      <c r="B3" s="5"/>
      <c r="C3" s="54" t="s">
        <v>76</v>
      </c>
      <c r="D3" s="22" t="s">
        <v>63</v>
      </c>
      <c r="E3" s="13" t="s">
        <v>38</v>
      </c>
      <c r="F3" s="22" t="s">
        <v>77</v>
      </c>
      <c r="G3" s="23" t="s">
        <v>77</v>
      </c>
      <c r="H3" s="23" t="s">
        <v>45</v>
      </c>
    </row>
    <row r="4" spans="1:8" s="4" customFormat="1" ht="12.75">
      <c r="A4" s="47"/>
      <c r="B4" s="5"/>
      <c r="C4" s="55"/>
      <c r="D4" s="13"/>
      <c r="E4" s="13"/>
      <c r="F4" s="24" t="s">
        <v>46</v>
      </c>
      <c r="G4" s="25"/>
      <c r="H4" s="25"/>
    </row>
    <row r="5" spans="1:8" ht="12.75" hidden="1">
      <c r="A5" s="48" t="s">
        <v>35</v>
      </c>
      <c r="B5" s="3"/>
      <c r="C5" s="56"/>
      <c r="D5" s="39"/>
      <c r="E5" s="39"/>
      <c r="F5" s="26">
        <f>C5+D5-E5</f>
        <v>0</v>
      </c>
      <c r="G5" s="27">
        <f>C5+D5-E5</f>
        <v>0</v>
      </c>
      <c r="H5" s="28">
        <f>G9+G16+G21+G29+G35+G46</f>
        <v>1491.31</v>
      </c>
    </row>
    <row r="6" spans="1:8" ht="12.75" hidden="1">
      <c r="A6" s="49" t="s">
        <v>0</v>
      </c>
      <c r="B6" s="1"/>
      <c r="C6" s="57"/>
      <c r="D6" s="12"/>
      <c r="E6" s="12"/>
      <c r="F6" s="40"/>
      <c r="G6" s="28">
        <f>44.3-40.7</f>
        <v>3.5999999999999943</v>
      </c>
      <c r="H6" s="28"/>
    </row>
    <row r="7" spans="1:8" ht="12.75" hidden="1">
      <c r="A7" s="50" t="s">
        <v>1</v>
      </c>
      <c r="B7" s="2"/>
      <c r="C7" s="57"/>
      <c r="D7" s="12"/>
      <c r="E7" s="12"/>
      <c r="F7" s="13"/>
      <c r="G7" s="28">
        <f>24-24</f>
        <v>0</v>
      </c>
      <c r="H7" s="28"/>
    </row>
    <row r="8" spans="1:8" ht="12.75" hidden="1">
      <c r="A8" s="50" t="s">
        <v>2</v>
      </c>
      <c r="B8" s="2"/>
      <c r="C8" s="58"/>
      <c r="D8" s="12"/>
      <c r="E8" s="12"/>
      <c r="F8" s="40"/>
      <c r="G8" s="28">
        <f>1-1</f>
        <v>0</v>
      </c>
      <c r="H8" s="28"/>
    </row>
    <row r="9" spans="1:8" ht="12.75" hidden="1">
      <c r="A9" s="50" t="s">
        <v>3</v>
      </c>
      <c r="B9" s="2"/>
      <c r="C9" s="57"/>
      <c r="D9" s="12"/>
      <c r="E9" s="12"/>
      <c r="F9" s="29">
        <f>C9+D9-E9</f>
        <v>0</v>
      </c>
      <c r="G9" s="28">
        <f>G6+G7+G8</f>
        <v>3.5999999999999943</v>
      </c>
      <c r="H9" s="30">
        <f>C9+D9-E9</f>
        <v>0</v>
      </c>
    </row>
    <row r="10" spans="1:8" ht="12.75" hidden="1">
      <c r="A10" s="49" t="s">
        <v>4</v>
      </c>
      <c r="B10" s="1"/>
      <c r="C10" s="57"/>
      <c r="D10" s="12"/>
      <c r="E10" s="12"/>
      <c r="F10" s="40"/>
      <c r="G10" s="28">
        <f>3.43+64.96-67.99</f>
        <v>0.4000000000000057</v>
      </c>
      <c r="H10" s="28"/>
    </row>
    <row r="11" spans="1:8" ht="12.75" hidden="1">
      <c r="A11" s="49" t="s">
        <v>5</v>
      </c>
      <c r="B11" s="1"/>
      <c r="C11" s="57"/>
      <c r="D11" s="12"/>
      <c r="E11" s="12"/>
      <c r="F11" s="40"/>
      <c r="G11" s="28">
        <f>47-14</f>
        <v>33</v>
      </c>
      <c r="H11" s="28"/>
    </row>
    <row r="12" spans="1:8" ht="12.75" hidden="1">
      <c r="A12" s="49" t="s">
        <v>6</v>
      </c>
      <c r="B12" s="1"/>
      <c r="C12" s="57"/>
      <c r="D12" s="12"/>
      <c r="E12" s="12"/>
      <c r="F12" s="40"/>
      <c r="G12" s="28">
        <f>6+3.83-9.83</f>
        <v>0</v>
      </c>
      <c r="H12" s="28"/>
    </row>
    <row r="13" spans="1:8" ht="12.75" hidden="1">
      <c r="A13" s="48" t="s">
        <v>7</v>
      </c>
      <c r="B13" s="3"/>
      <c r="C13" s="56"/>
      <c r="D13" s="39"/>
      <c r="E13" s="39"/>
      <c r="F13" s="40"/>
      <c r="G13" s="28">
        <f>50+50.95-100.95</f>
        <v>0</v>
      </c>
      <c r="H13" s="28"/>
    </row>
    <row r="14" spans="1:8" ht="12.75" hidden="1">
      <c r="A14" s="50" t="s">
        <v>8</v>
      </c>
      <c r="B14" s="2"/>
      <c r="C14" s="57"/>
      <c r="D14" s="12"/>
      <c r="E14" s="12"/>
      <c r="F14" s="40"/>
      <c r="G14" s="28">
        <f>0.4-0.4</f>
        <v>0</v>
      </c>
      <c r="H14" s="28"/>
    </row>
    <row r="15" spans="1:8" ht="12.75" hidden="1">
      <c r="A15" s="50" t="s">
        <v>9</v>
      </c>
      <c r="B15" s="2"/>
      <c r="C15" s="57"/>
      <c r="D15" s="12"/>
      <c r="E15" s="12"/>
      <c r="F15" s="40"/>
      <c r="G15" s="28">
        <f>171.32+152.94-167.22</f>
        <v>157.04</v>
      </c>
      <c r="H15" s="28"/>
    </row>
    <row r="16" spans="1:8" ht="12.75" hidden="1">
      <c r="A16" s="50" t="s">
        <v>10</v>
      </c>
      <c r="B16" s="2"/>
      <c r="C16" s="57"/>
      <c r="D16" s="12"/>
      <c r="E16" s="12"/>
      <c r="F16" s="29">
        <f>C16+D16-E16</f>
        <v>0</v>
      </c>
      <c r="G16" s="28">
        <f>G10+G11+G12+G13+G14+G15</f>
        <v>190.44</v>
      </c>
      <c r="H16" s="28">
        <f>C16+D16-E16</f>
        <v>0</v>
      </c>
    </row>
    <row r="17" spans="1:8" ht="12.75" hidden="1">
      <c r="A17" s="49" t="s">
        <v>11</v>
      </c>
      <c r="B17" s="1"/>
      <c r="C17" s="57"/>
      <c r="D17" s="12"/>
      <c r="E17" s="12"/>
      <c r="F17" s="41"/>
      <c r="G17" s="28">
        <f>40-40</f>
        <v>0</v>
      </c>
      <c r="H17" s="28"/>
    </row>
    <row r="18" spans="1:8" ht="12.75" hidden="1">
      <c r="A18" s="50" t="s">
        <v>12</v>
      </c>
      <c r="B18" s="2"/>
      <c r="C18" s="57"/>
      <c r="D18" s="12"/>
      <c r="E18" s="12"/>
      <c r="F18" s="41"/>
      <c r="G18" s="28">
        <f>218.5-218.5</f>
        <v>0</v>
      </c>
      <c r="H18" s="28"/>
    </row>
    <row r="19" spans="1:8" ht="12.75" hidden="1">
      <c r="A19" s="49" t="s">
        <v>13</v>
      </c>
      <c r="B19" s="1"/>
      <c r="C19" s="57"/>
      <c r="D19" s="12"/>
      <c r="E19" s="12"/>
      <c r="F19" s="41"/>
      <c r="G19" s="28">
        <f>22.47-22.47</f>
        <v>0</v>
      </c>
      <c r="H19" s="28"/>
    </row>
    <row r="20" spans="1:13" ht="12.75">
      <c r="A20" s="48" t="s">
        <v>14</v>
      </c>
      <c r="B20" s="3"/>
      <c r="C20" s="59">
        <v>8517.23</v>
      </c>
      <c r="D20" s="34">
        <f>D31+D34+D38+D43+D49+D53</f>
        <v>8878.7</v>
      </c>
      <c r="E20" s="34">
        <f>SUM(E31+E34+E38+E43+E49+E53)</f>
        <v>8340.98</v>
      </c>
      <c r="F20" s="34">
        <f>SUM(F31+F34+F49)</f>
        <v>9054.949999999999</v>
      </c>
      <c r="G20" s="69">
        <f>SUM(C20+D20-E20)</f>
        <v>9054.95</v>
      </c>
      <c r="H20" s="35">
        <f>SUM(C20+D20-E20)</f>
        <v>9054.95</v>
      </c>
      <c r="L20" s="45"/>
      <c r="M20" s="44"/>
    </row>
    <row r="21" spans="1:12" ht="12.75">
      <c r="A21" s="91" t="s">
        <v>15</v>
      </c>
      <c r="B21" s="62" t="s">
        <v>51</v>
      </c>
      <c r="C21" s="58">
        <v>865.15</v>
      </c>
      <c r="D21" s="12">
        <v>2070.45</v>
      </c>
      <c r="E21" s="12">
        <v>1638.33</v>
      </c>
      <c r="F21" s="12">
        <f aca="true" t="shared" si="0" ref="F21:F26">SUM(C21+D21-E21)</f>
        <v>1297.27</v>
      </c>
      <c r="G21" s="28">
        <v>1297.27</v>
      </c>
      <c r="H21" s="28"/>
      <c r="L21" s="42"/>
    </row>
    <row r="22" spans="1:12" ht="12.75">
      <c r="A22" s="92"/>
      <c r="B22" s="62" t="s">
        <v>52</v>
      </c>
      <c r="C22" s="58">
        <v>6299.67</v>
      </c>
      <c r="D22" s="12">
        <v>897.99</v>
      </c>
      <c r="E22" s="12">
        <v>0</v>
      </c>
      <c r="F22" s="12">
        <f t="shared" si="0"/>
        <v>7197.66</v>
      </c>
      <c r="G22" s="28">
        <v>7197.66</v>
      </c>
      <c r="H22" s="28"/>
      <c r="L22" s="42"/>
    </row>
    <row r="23" spans="1:12" ht="12.75">
      <c r="A23" s="92"/>
      <c r="B23" s="62" t="s">
        <v>53</v>
      </c>
      <c r="C23" s="58">
        <v>233.01</v>
      </c>
      <c r="D23" s="12">
        <v>690.63</v>
      </c>
      <c r="E23" s="12">
        <v>643.66</v>
      </c>
      <c r="F23" s="12">
        <f t="shared" si="0"/>
        <v>279.98</v>
      </c>
      <c r="G23" s="28">
        <v>279.98</v>
      </c>
      <c r="H23" s="28"/>
      <c r="L23" s="42"/>
    </row>
    <row r="24" spans="1:12" ht="12.75">
      <c r="A24" s="92"/>
      <c r="B24" s="62" t="s">
        <v>54</v>
      </c>
      <c r="C24" s="58">
        <v>422.4</v>
      </c>
      <c r="D24" s="12">
        <v>662.22</v>
      </c>
      <c r="E24" s="12">
        <v>1084.62</v>
      </c>
      <c r="F24" s="12">
        <f t="shared" si="0"/>
        <v>0</v>
      </c>
      <c r="G24" s="28">
        <v>0</v>
      </c>
      <c r="H24" s="28"/>
      <c r="L24" s="42"/>
    </row>
    <row r="25" spans="1:12" ht="12.75" customHeight="1">
      <c r="A25" s="92"/>
      <c r="B25" s="62" t="s">
        <v>62</v>
      </c>
      <c r="C25" s="58">
        <v>65.66</v>
      </c>
      <c r="D25" s="12">
        <v>0</v>
      </c>
      <c r="E25" s="12">
        <v>0</v>
      </c>
      <c r="F25" s="12">
        <f t="shared" si="0"/>
        <v>65.66</v>
      </c>
      <c r="G25" s="28">
        <v>65.66</v>
      </c>
      <c r="H25" s="28"/>
      <c r="L25" s="42"/>
    </row>
    <row r="26" spans="1:12" ht="12.75">
      <c r="A26" s="92"/>
      <c r="B26" s="62" t="s">
        <v>56</v>
      </c>
      <c r="C26" s="58">
        <v>563.23</v>
      </c>
      <c r="D26" s="12">
        <v>635.8</v>
      </c>
      <c r="E26" s="12">
        <v>1013.11</v>
      </c>
      <c r="F26" s="12">
        <f t="shared" si="0"/>
        <v>185.91999999999996</v>
      </c>
      <c r="G26" s="28">
        <v>185.92</v>
      </c>
      <c r="H26" s="28"/>
      <c r="L26" s="42"/>
    </row>
    <row r="27" spans="1:12" ht="12.75">
      <c r="A27" s="92"/>
      <c r="B27" s="62" t="s">
        <v>57</v>
      </c>
      <c r="C27" s="58">
        <v>0</v>
      </c>
      <c r="D27" s="12">
        <v>21.32</v>
      </c>
      <c r="E27" s="12">
        <v>21.32</v>
      </c>
      <c r="F27" s="12">
        <f>SUM(C27+D27-E27)</f>
        <v>0</v>
      </c>
      <c r="G27" s="28">
        <v>0</v>
      </c>
      <c r="H27" s="28"/>
      <c r="L27" s="42"/>
    </row>
    <row r="28" spans="1:12" ht="12.75">
      <c r="A28" s="92"/>
      <c r="B28" s="62" t="s">
        <v>59</v>
      </c>
      <c r="C28" s="58">
        <v>0</v>
      </c>
      <c r="D28" s="12">
        <v>2802.1</v>
      </c>
      <c r="E28" s="12">
        <v>2802.1</v>
      </c>
      <c r="F28" s="12">
        <f>SUM(C28+D28-E28)</f>
        <v>0</v>
      </c>
      <c r="G28" s="28">
        <v>0</v>
      </c>
      <c r="H28" s="28"/>
      <c r="L28" s="42"/>
    </row>
    <row r="29" spans="1:12" ht="12.75">
      <c r="A29" s="92"/>
      <c r="B29" s="62" t="s">
        <v>60</v>
      </c>
      <c r="C29" s="58">
        <v>11.2</v>
      </c>
      <c r="D29" s="12">
        <v>0</v>
      </c>
      <c r="E29" s="12">
        <v>11.2</v>
      </c>
      <c r="F29" s="12">
        <f>SUM(C29+D29-E29)</f>
        <v>0</v>
      </c>
      <c r="G29" s="28">
        <v>0</v>
      </c>
      <c r="H29" s="28"/>
      <c r="L29" s="42"/>
    </row>
    <row r="30" spans="1:12" ht="25.5">
      <c r="A30" s="92"/>
      <c r="B30" s="62" t="s">
        <v>80</v>
      </c>
      <c r="C30" s="58"/>
      <c r="D30" s="12">
        <v>315</v>
      </c>
      <c r="E30" s="12">
        <v>315</v>
      </c>
      <c r="F30" s="12">
        <v>0</v>
      </c>
      <c r="G30" s="28">
        <v>0</v>
      </c>
      <c r="H30" s="28"/>
      <c r="L30" s="42"/>
    </row>
    <row r="31" spans="1:8" ht="12.75">
      <c r="A31" s="51" t="s">
        <v>47</v>
      </c>
      <c r="B31" s="32"/>
      <c r="C31" s="60">
        <v>8460.32</v>
      </c>
      <c r="D31" s="29">
        <f>SUM(D21:D30)</f>
        <v>8095.51</v>
      </c>
      <c r="E31" s="29">
        <f>SUM(E21:E30)</f>
        <v>7529.339999999999</v>
      </c>
      <c r="F31" s="29">
        <f>SUM(F21:F30)</f>
        <v>9026.49</v>
      </c>
      <c r="G31" s="66">
        <f>SUM(G21:G30)</f>
        <v>9026.49</v>
      </c>
      <c r="H31" s="35">
        <f>SUM(C31+D31-E31)</f>
        <v>9026.490000000002</v>
      </c>
    </row>
    <row r="32" spans="1:8" ht="12.75" hidden="1">
      <c r="A32" s="52"/>
      <c r="B32" s="63" t="s">
        <v>53</v>
      </c>
      <c r="C32" s="64">
        <v>0</v>
      </c>
      <c r="D32" s="38">
        <v>0</v>
      </c>
      <c r="E32" s="38">
        <v>0</v>
      </c>
      <c r="F32" s="38">
        <f>0+D32-E32</f>
        <v>0</v>
      </c>
      <c r="G32" s="28">
        <f>34-34</f>
        <v>0</v>
      </c>
      <c r="H32" s="30"/>
    </row>
    <row r="33" spans="1:8" ht="12.75">
      <c r="A33" s="53" t="s">
        <v>16</v>
      </c>
      <c r="B33" s="62" t="s">
        <v>59</v>
      </c>
      <c r="C33" s="58">
        <v>0</v>
      </c>
      <c r="D33" s="12">
        <v>615</v>
      </c>
      <c r="E33" s="12">
        <v>615</v>
      </c>
      <c r="F33" s="37">
        <f>SUM(C33+D33-E33)</f>
        <v>0</v>
      </c>
      <c r="G33" s="28">
        <f>G32</f>
        <v>0</v>
      </c>
      <c r="H33" s="30"/>
    </row>
    <row r="34" spans="1:8" ht="12.75">
      <c r="A34" s="51" t="s">
        <v>47</v>
      </c>
      <c r="B34" s="32"/>
      <c r="C34" s="61">
        <v>0</v>
      </c>
      <c r="D34" s="33">
        <f>SUM(D32:D33)</f>
        <v>615</v>
      </c>
      <c r="E34" s="33">
        <f>SUM(E32:E33)</f>
        <v>615</v>
      </c>
      <c r="F34" s="33">
        <f>SUM(F32:F33)</f>
        <v>0</v>
      </c>
      <c r="G34" s="67">
        <f>SUM(G32:G33)</f>
        <v>0</v>
      </c>
      <c r="H34" s="35">
        <f>SUM(C34+D34-E34)</f>
        <v>0</v>
      </c>
    </row>
    <row r="35" spans="1:8" ht="12.75" hidden="1">
      <c r="A35" s="92" t="s">
        <v>17</v>
      </c>
      <c r="B35" s="62" t="s">
        <v>58</v>
      </c>
      <c r="C35" s="58">
        <v>0</v>
      </c>
      <c r="D35" s="12">
        <v>0</v>
      </c>
      <c r="E35" s="12">
        <v>0</v>
      </c>
      <c r="F35" s="37">
        <v>0</v>
      </c>
      <c r="G35" s="28">
        <f>18-18</f>
        <v>0</v>
      </c>
      <c r="H35" s="30"/>
    </row>
    <row r="36" spans="1:8" ht="12.75" hidden="1">
      <c r="A36" s="92"/>
      <c r="B36" s="62" t="s">
        <v>59</v>
      </c>
      <c r="C36" s="58">
        <v>0</v>
      </c>
      <c r="D36" s="12">
        <v>0</v>
      </c>
      <c r="E36" s="12">
        <v>0</v>
      </c>
      <c r="F36" s="37">
        <v>0</v>
      </c>
      <c r="G36" s="28">
        <v>0</v>
      </c>
      <c r="H36" s="30"/>
    </row>
    <row r="37" spans="1:8" ht="12.75" hidden="1">
      <c r="A37" s="96"/>
      <c r="B37" s="62" t="s">
        <v>51</v>
      </c>
      <c r="C37" s="58">
        <v>0</v>
      </c>
      <c r="D37" s="12">
        <v>0</v>
      </c>
      <c r="E37" s="12">
        <v>0</v>
      </c>
      <c r="F37" s="37">
        <v>0</v>
      </c>
      <c r="G37" s="28">
        <f>SUM(F35:F37)</f>
        <v>0</v>
      </c>
      <c r="H37" s="30"/>
    </row>
    <row r="38" spans="1:8" ht="12.75" hidden="1">
      <c r="A38" s="51" t="s">
        <v>47</v>
      </c>
      <c r="B38" s="32"/>
      <c r="C38" s="60">
        <v>0</v>
      </c>
      <c r="D38" s="29">
        <f>SUM(D35:D37)</f>
        <v>0</v>
      </c>
      <c r="E38" s="29">
        <f>SUM(E35:E37)</f>
        <v>0</v>
      </c>
      <c r="F38" s="29">
        <f>SUM(F35:F37)</f>
        <v>0</v>
      </c>
      <c r="G38" s="67">
        <f>SUM(G35:G37)</f>
        <v>0</v>
      </c>
      <c r="H38" s="35">
        <f>SUM(C38+D38-E38)</f>
        <v>0</v>
      </c>
    </row>
    <row r="39" spans="1:8" ht="12.75" hidden="1">
      <c r="A39" s="91" t="s">
        <v>18</v>
      </c>
      <c r="B39" s="62" t="s">
        <v>51</v>
      </c>
      <c r="C39" s="58">
        <v>0</v>
      </c>
      <c r="D39" s="12">
        <v>0</v>
      </c>
      <c r="E39" s="12">
        <v>0</v>
      </c>
      <c r="F39" s="37">
        <f>0+D39-E39</f>
        <v>0</v>
      </c>
      <c r="G39" s="28">
        <f>3.4-3.4</f>
        <v>0</v>
      </c>
      <c r="H39" s="30"/>
    </row>
    <row r="40" spans="1:8" ht="12.75" hidden="1">
      <c r="A40" s="92"/>
      <c r="B40" s="62" t="s">
        <v>58</v>
      </c>
      <c r="C40" s="58">
        <v>0</v>
      </c>
      <c r="D40" s="12">
        <v>0</v>
      </c>
      <c r="E40" s="12">
        <v>0</v>
      </c>
      <c r="F40" s="37">
        <v>0</v>
      </c>
      <c r="G40" s="28">
        <f>3.46-3.46</f>
        <v>0</v>
      </c>
      <c r="H40" s="30"/>
    </row>
    <row r="41" spans="1:8" ht="12.75" hidden="1">
      <c r="A41" s="92"/>
      <c r="B41" s="62" t="s">
        <v>53</v>
      </c>
      <c r="C41" s="58">
        <v>0</v>
      </c>
      <c r="D41" s="12">
        <v>0</v>
      </c>
      <c r="E41" s="12">
        <v>0</v>
      </c>
      <c r="F41" s="37">
        <v>0</v>
      </c>
      <c r="G41" s="28">
        <v>0</v>
      </c>
      <c r="H41" s="30"/>
    </row>
    <row r="42" spans="1:8" ht="12.75" hidden="1">
      <c r="A42" s="96"/>
      <c r="B42" s="62" t="s">
        <v>51</v>
      </c>
      <c r="C42" s="58">
        <v>0</v>
      </c>
      <c r="D42" s="12">
        <v>0</v>
      </c>
      <c r="E42" s="12">
        <v>0</v>
      </c>
      <c r="F42" s="37">
        <v>0</v>
      </c>
      <c r="G42" s="28">
        <f>SUM(G38:G41)</f>
        <v>0</v>
      </c>
      <c r="H42" s="30"/>
    </row>
    <row r="43" spans="1:8" ht="12.75" hidden="1">
      <c r="A43" s="51" t="s">
        <v>47</v>
      </c>
      <c r="B43" s="32"/>
      <c r="C43" s="60">
        <v>0</v>
      </c>
      <c r="D43" s="29">
        <f>SUM(D39:D42)</f>
        <v>0</v>
      </c>
      <c r="E43" s="29">
        <f>SUM(E39:E42)</f>
        <v>0</v>
      </c>
      <c r="F43" s="29">
        <f>F45</f>
        <v>0</v>
      </c>
      <c r="G43" s="67">
        <f>SUM(G39:G42)</f>
        <v>0</v>
      </c>
      <c r="H43" s="35">
        <f>SUM(C43+D43-E43)</f>
        <v>0</v>
      </c>
    </row>
    <row r="44" spans="1:11" ht="12.75">
      <c r="A44" s="91" t="s">
        <v>19</v>
      </c>
      <c r="B44" s="65" t="s">
        <v>56</v>
      </c>
      <c r="C44" s="58">
        <v>56.91</v>
      </c>
      <c r="D44" s="12">
        <v>168.19</v>
      </c>
      <c r="E44" s="12">
        <v>196.64</v>
      </c>
      <c r="F44" s="37">
        <f>SUM(C44+D44-E44)</f>
        <v>28.460000000000008</v>
      </c>
      <c r="G44" s="28">
        <v>28.46</v>
      </c>
      <c r="H44" s="30"/>
      <c r="K44" s="68"/>
    </row>
    <row r="45" spans="1:8" ht="12.75" hidden="1">
      <c r="A45" s="92"/>
      <c r="B45" s="65" t="s">
        <v>55</v>
      </c>
      <c r="C45" s="58">
        <v>0</v>
      </c>
      <c r="D45" s="12">
        <v>0</v>
      </c>
      <c r="E45" s="12">
        <v>0</v>
      </c>
      <c r="F45" s="37">
        <v>0</v>
      </c>
      <c r="G45" s="28">
        <v>0</v>
      </c>
      <c r="H45" s="30"/>
    </row>
    <row r="46" spans="1:8" ht="12.75" hidden="1">
      <c r="A46" s="92"/>
      <c r="B46" s="65" t="s">
        <v>59</v>
      </c>
      <c r="C46" s="58">
        <v>0</v>
      </c>
      <c r="D46" s="12">
        <v>0</v>
      </c>
      <c r="E46" s="12">
        <v>0</v>
      </c>
      <c r="F46" s="37">
        <v>0</v>
      </c>
      <c r="G46" s="28">
        <f>25.59-25.59</f>
        <v>0</v>
      </c>
      <c r="H46" s="30"/>
    </row>
    <row r="47" spans="1:8" ht="12.75" hidden="1">
      <c r="A47" s="92"/>
      <c r="B47" s="65" t="s">
        <v>53</v>
      </c>
      <c r="C47" s="58">
        <v>0</v>
      </c>
      <c r="D47" s="12">
        <v>0</v>
      </c>
      <c r="E47" s="12">
        <v>0</v>
      </c>
      <c r="F47" s="37">
        <v>0</v>
      </c>
      <c r="G47" s="28">
        <v>0</v>
      </c>
      <c r="H47" s="30"/>
    </row>
    <row r="48" spans="1:8" ht="12.75" hidden="1">
      <c r="A48" s="96"/>
      <c r="B48" s="65" t="s">
        <v>61</v>
      </c>
      <c r="C48" s="74">
        <v>0</v>
      </c>
      <c r="D48" s="75">
        <v>0</v>
      </c>
      <c r="E48" s="75">
        <v>0</v>
      </c>
      <c r="F48" s="75">
        <v>0</v>
      </c>
      <c r="G48" s="86">
        <v>0</v>
      </c>
      <c r="H48" s="85"/>
    </row>
    <row r="49" spans="1:8" ht="12.75">
      <c r="A49" s="51" t="s">
        <v>47</v>
      </c>
      <c r="B49" s="32"/>
      <c r="C49" s="60">
        <v>56.91</v>
      </c>
      <c r="D49" s="29">
        <f>SUM(D44:D48)</f>
        <v>168.19</v>
      </c>
      <c r="E49" s="29">
        <f>SUM(E44:E48)</f>
        <v>196.64</v>
      </c>
      <c r="F49" s="29">
        <f>SUM(F44:F48)</f>
        <v>28.460000000000008</v>
      </c>
      <c r="G49" s="35">
        <f>SUM(G44:G48)</f>
        <v>28.46</v>
      </c>
      <c r="H49" s="35">
        <f>SUM(C49+D49-E49)</f>
        <v>28.460000000000008</v>
      </c>
    </row>
    <row r="50" spans="1:8" ht="12.75" hidden="1">
      <c r="A50" s="93" t="s">
        <v>20</v>
      </c>
      <c r="B50" s="62" t="s">
        <v>59</v>
      </c>
      <c r="C50" s="58">
        <v>0</v>
      </c>
      <c r="D50" s="12">
        <v>0</v>
      </c>
      <c r="E50" s="12">
        <v>0</v>
      </c>
      <c r="F50" s="37">
        <v>0</v>
      </c>
      <c r="G50" s="28">
        <f>517.5-517.5</f>
        <v>0</v>
      </c>
      <c r="H50" s="30"/>
    </row>
    <row r="51" spans="1:8" ht="12.75" hidden="1">
      <c r="A51" s="94"/>
      <c r="B51" s="62" t="s">
        <v>53</v>
      </c>
      <c r="C51" s="58">
        <v>0</v>
      </c>
      <c r="D51" s="12">
        <v>0</v>
      </c>
      <c r="E51" s="12">
        <v>0</v>
      </c>
      <c r="F51" s="37">
        <f>0+D51-E51</f>
        <v>0</v>
      </c>
      <c r="G51" s="28">
        <v>0</v>
      </c>
      <c r="H51" s="30"/>
    </row>
    <row r="52" spans="1:8" ht="12.75" hidden="1">
      <c r="A52" s="95"/>
      <c r="B52" s="62" t="s">
        <v>51</v>
      </c>
      <c r="C52" s="58">
        <v>0</v>
      </c>
      <c r="D52" s="12">
        <v>0</v>
      </c>
      <c r="E52" s="12">
        <v>0</v>
      </c>
      <c r="F52" s="37">
        <f>0+D52-E52</f>
        <v>0</v>
      </c>
      <c r="G52" s="28">
        <v>0</v>
      </c>
      <c r="H52" s="30"/>
    </row>
    <row r="53" spans="1:8" ht="12.75" hidden="1">
      <c r="A53" s="51" t="s">
        <v>47</v>
      </c>
      <c r="B53" s="32"/>
      <c r="C53" s="60">
        <v>0</v>
      </c>
      <c r="D53" s="29">
        <f>SUM(D50:D52)</f>
        <v>0</v>
      </c>
      <c r="E53" s="29">
        <f>SUM(E50:E52)</f>
        <v>0</v>
      </c>
      <c r="F53" s="29">
        <f>SUM(F50:F52)</f>
        <v>0</v>
      </c>
      <c r="G53" s="35">
        <f>SUM(G50:G52)</f>
        <v>0</v>
      </c>
      <c r="H53" s="35">
        <f>SUM(C53+D53-E53)</f>
        <v>0</v>
      </c>
    </row>
    <row r="54" spans="1:5" ht="12.75" customHeight="1" hidden="1">
      <c r="A54" s="84" t="s">
        <v>36</v>
      </c>
      <c r="B54" s="84"/>
      <c r="C54" s="84"/>
      <c r="D54" s="84"/>
      <c r="E54" s="84"/>
    </row>
    <row r="56" spans="1:3" ht="12.75">
      <c r="A56" s="83" t="s">
        <v>49</v>
      </c>
      <c r="B56" s="83"/>
      <c r="C56" s="82"/>
    </row>
    <row r="57" ht="12.75">
      <c r="B57" s="42"/>
    </row>
    <row r="58" spans="1:2" ht="12.75">
      <c r="A58" s="46"/>
      <c r="B58" s="73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  <row r="250" ht="12.75">
      <c r="B250" s="42"/>
    </row>
    <row r="251" ht="12.75">
      <c r="B251" s="42"/>
    </row>
    <row r="252" ht="12.75">
      <c r="B252" s="42"/>
    </row>
    <row r="253" ht="12.75">
      <c r="B253" s="42"/>
    </row>
    <row r="254" ht="12.75">
      <c r="B254" s="42"/>
    </row>
    <row r="255" ht="12.75">
      <c r="B255" s="42"/>
    </row>
    <row r="256" ht="12.75">
      <c r="B256" s="42"/>
    </row>
    <row r="257" ht="12.75">
      <c r="B257" s="42"/>
    </row>
    <row r="258" ht="12.75">
      <c r="B258" s="42"/>
    </row>
    <row r="259" ht="12.75">
      <c r="B259" s="42"/>
    </row>
    <row r="260" ht="12.75">
      <c r="B260" s="42"/>
    </row>
    <row r="261" ht="12.75">
      <c r="B261" s="42"/>
    </row>
    <row r="262" ht="12.75">
      <c r="B262" s="42"/>
    </row>
    <row r="263" ht="12.75">
      <c r="B263" s="42"/>
    </row>
    <row r="264" ht="12.75">
      <c r="B264" s="42"/>
    </row>
    <row r="265" ht="12.75">
      <c r="B265" s="42"/>
    </row>
    <row r="266" ht="12.75">
      <c r="B266" s="42"/>
    </row>
    <row r="267" ht="12.75">
      <c r="B267" s="42"/>
    </row>
    <row r="268" ht="12.75">
      <c r="B268" s="42"/>
    </row>
    <row r="269" ht="12.75">
      <c r="B269" s="42"/>
    </row>
    <row r="270" ht="12.75">
      <c r="B270" s="42"/>
    </row>
    <row r="271" ht="12.75">
      <c r="B271" s="42"/>
    </row>
    <row r="272" ht="12.75">
      <c r="B272" s="42"/>
    </row>
    <row r="273" ht="12.75">
      <c r="B273" s="42"/>
    </row>
    <row r="274" ht="12.75">
      <c r="B274" s="42"/>
    </row>
    <row r="275" ht="12.75">
      <c r="B275" s="42"/>
    </row>
    <row r="276" ht="12.75">
      <c r="B276" s="42"/>
    </row>
    <row r="277" ht="12.75">
      <c r="B277" s="42"/>
    </row>
    <row r="278" ht="12.75">
      <c r="B278" s="42"/>
    </row>
    <row r="279" ht="12.75">
      <c r="B279" s="42"/>
    </row>
    <row r="280" ht="12.75">
      <c r="B280" s="42"/>
    </row>
    <row r="281" ht="12.75">
      <c r="B281" s="42"/>
    </row>
    <row r="282" ht="12.75">
      <c r="B282" s="42"/>
    </row>
    <row r="283" ht="12.75">
      <c r="B283" s="42"/>
    </row>
    <row r="284" ht="12.75">
      <c r="B284" s="42"/>
    </row>
    <row r="285" ht="12.75">
      <c r="B285" s="42"/>
    </row>
    <row r="286" ht="12.75">
      <c r="B286" s="42"/>
    </row>
    <row r="287" ht="12.75">
      <c r="B287" s="42"/>
    </row>
    <row r="288" ht="12.75">
      <c r="B288" s="42"/>
    </row>
    <row r="289" ht="12.75">
      <c r="B289" s="42"/>
    </row>
    <row r="290" ht="12.75">
      <c r="B290" s="42"/>
    </row>
    <row r="291" ht="12.75">
      <c r="B291" s="42"/>
    </row>
    <row r="292" ht="12.75">
      <c r="B292" s="42"/>
    </row>
    <row r="293" ht="12.75">
      <c r="B293" s="42"/>
    </row>
    <row r="294" ht="12.75">
      <c r="B294" s="42"/>
    </row>
    <row r="295" ht="12.75">
      <c r="B295" s="42"/>
    </row>
    <row r="296" ht="12.75">
      <c r="B296" s="42"/>
    </row>
    <row r="297" ht="12.75">
      <c r="B297" s="42"/>
    </row>
    <row r="298" ht="12.75">
      <c r="B298" s="42"/>
    </row>
    <row r="299" ht="12.75">
      <c r="B299" s="42"/>
    </row>
    <row r="300" ht="12.75">
      <c r="B300" s="42"/>
    </row>
    <row r="301" ht="12.75">
      <c r="B301" s="42"/>
    </row>
    <row r="302" ht="12.75">
      <c r="B302" s="42"/>
    </row>
    <row r="303" ht="12.75">
      <c r="B303" s="42"/>
    </row>
    <row r="304" ht="12.75">
      <c r="B304" s="42"/>
    </row>
    <row r="305" ht="12.75">
      <c r="B305" s="42"/>
    </row>
    <row r="306" ht="12.75">
      <c r="B306" s="42"/>
    </row>
    <row r="307" ht="12.75">
      <c r="B307" s="42"/>
    </row>
    <row r="308" ht="12.75">
      <c r="B308" s="42"/>
    </row>
    <row r="309" ht="12.75">
      <c r="B309" s="42"/>
    </row>
    <row r="310" ht="12.75">
      <c r="B310" s="42"/>
    </row>
    <row r="311" ht="12.75">
      <c r="B311" s="42"/>
    </row>
    <row r="312" ht="12.75">
      <c r="B312" s="42"/>
    </row>
    <row r="313" ht="12.75">
      <c r="B313" s="42"/>
    </row>
    <row r="314" ht="12.75">
      <c r="B314" s="42"/>
    </row>
    <row r="315" ht="12.75">
      <c r="B315" s="42"/>
    </row>
    <row r="316" ht="12.75">
      <c r="B316" s="42"/>
    </row>
    <row r="317" ht="12.75">
      <c r="B317" s="42"/>
    </row>
    <row r="318" ht="12.75">
      <c r="B318" s="42"/>
    </row>
    <row r="319" ht="12.75">
      <c r="B319" s="42"/>
    </row>
    <row r="320" ht="12.75">
      <c r="B320" s="42"/>
    </row>
    <row r="321" ht="12.75">
      <c r="B321" s="42"/>
    </row>
    <row r="322" ht="12.75">
      <c r="B322" s="42"/>
    </row>
    <row r="323" ht="12.75">
      <c r="B323" s="42"/>
    </row>
    <row r="324" ht="12.75">
      <c r="B324" s="42"/>
    </row>
    <row r="325" ht="12.75">
      <c r="B325" s="42"/>
    </row>
    <row r="326" ht="12.75">
      <c r="B326" s="42"/>
    </row>
    <row r="327" ht="12.75">
      <c r="B327" s="42"/>
    </row>
    <row r="328" ht="12.75">
      <c r="B328" s="42"/>
    </row>
    <row r="329" ht="12.75">
      <c r="B329" s="42"/>
    </row>
    <row r="330" ht="12.75">
      <c r="B330" s="42"/>
    </row>
    <row r="331" ht="12.75">
      <c r="B331" s="42"/>
    </row>
    <row r="332" ht="12.75">
      <c r="B332" s="42"/>
    </row>
    <row r="333" ht="12.75">
      <c r="B333" s="42"/>
    </row>
    <row r="334" ht="12.75">
      <c r="B334" s="42"/>
    </row>
    <row r="335" ht="12.75">
      <c r="B335" s="42"/>
    </row>
    <row r="336" ht="12.75">
      <c r="B336" s="42"/>
    </row>
    <row r="337" ht="12.75">
      <c r="B337" s="42"/>
    </row>
    <row r="338" ht="12.75">
      <c r="B338" s="42"/>
    </row>
    <row r="339" ht="12.75">
      <c r="B339" s="42"/>
    </row>
    <row r="340" ht="12.75">
      <c r="B340" s="42"/>
    </row>
    <row r="341" ht="12.75">
      <c r="B341" s="42"/>
    </row>
    <row r="342" ht="12.75">
      <c r="B342" s="42"/>
    </row>
    <row r="343" ht="12.75">
      <c r="B343" s="42"/>
    </row>
    <row r="344" ht="12.75">
      <c r="B344" s="42"/>
    </row>
    <row r="345" ht="12.75">
      <c r="B345" s="42"/>
    </row>
    <row r="346" ht="12.75">
      <c r="B346" s="42"/>
    </row>
    <row r="347" ht="12.75">
      <c r="B347" s="42"/>
    </row>
    <row r="348" ht="12.75">
      <c r="B348" s="42"/>
    </row>
  </sheetData>
  <sheetProtection/>
  <mergeCells count="7">
    <mergeCell ref="G2:H2"/>
    <mergeCell ref="A21:A30"/>
    <mergeCell ref="A50:A52"/>
    <mergeCell ref="A44:A48"/>
    <mergeCell ref="A39:A42"/>
    <mergeCell ref="A35:A37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Veneranda Ādama</dc:creator>
  <cp:keywords/>
  <dc:description/>
  <cp:lastModifiedBy>Veneranda Ādama</cp:lastModifiedBy>
  <cp:lastPrinted>2018-01-18T13:36:19Z</cp:lastPrinted>
  <dcterms:created xsi:type="dcterms:W3CDTF">1996-10-14T23:33:28Z</dcterms:created>
  <dcterms:modified xsi:type="dcterms:W3CDTF">2018-01-22T08:22:31Z</dcterms:modified>
  <cp:category/>
  <cp:version/>
  <cp:contentType/>
  <cp:contentStatus/>
</cp:coreProperties>
</file>